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ntonio.carvalho\Desktop\"/>
    </mc:Choice>
  </mc:AlternateContent>
  <bookViews>
    <workbookView xWindow="0" yWindow="0" windowWidth="28800" windowHeight="12300"/>
  </bookViews>
  <sheets>
    <sheet name="Planilha para cotação de trecho" sheetId="3" r:id="rId1"/>
  </sheets>
  <definedNames>
    <definedName name="_xlnm._FilterDatabase" localSheetId="0" hidden="1">'Planilha para cotação de trecho'!$B$352:$D$363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0" i="3" l="1"/>
  <c r="C364" i="3"/>
  <c r="C366" i="3"/>
  <c r="C363" i="3" l="1"/>
  <c r="D363" i="3" s="1"/>
  <c r="C362" i="3"/>
  <c r="D362" i="3" s="1"/>
  <c r="C361" i="3"/>
  <c r="D361" i="3" s="1"/>
  <c r="C360" i="3"/>
  <c r="D360" i="3" s="1"/>
  <c r="E376" i="3" s="1"/>
  <c r="C359" i="3"/>
  <c r="D359" i="3" s="1"/>
  <c r="C358" i="3"/>
  <c r="D358" i="3" s="1"/>
  <c r="E374" i="3" s="1"/>
  <c r="C357" i="3"/>
  <c r="D357" i="3" s="1"/>
  <c r="C356" i="3"/>
  <c r="D356" i="3" s="1"/>
  <c r="E372" i="3" s="1"/>
  <c r="C355" i="3"/>
  <c r="D355" i="3" s="1"/>
  <c r="C354" i="3"/>
  <c r="D354" i="3" s="1"/>
  <c r="E370" i="3" s="1"/>
  <c r="C353" i="3"/>
  <c r="D353" i="3" s="1"/>
  <c r="E369" i="3" s="1"/>
  <c r="G348" i="3"/>
  <c r="F348" i="3"/>
  <c r="G347" i="3"/>
  <c r="F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E371" i="3" l="1"/>
  <c r="E379" i="3"/>
  <c r="E378" i="3"/>
  <c r="E377" i="3"/>
  <c r="E375" i="3"/>
  <c r="E373" i="3"/>
  <c r="H348" i="3"/>
  <c r="D364" i="3"/>
  <c r="H347" i="3"/>
  <c r="E380" i="3" l="1"/>
  <c r="E381" i="3" s="1"/>
</calcChain>
</file>

<file path=xl/sharedStrings.xml><?xml version="1.0" encoding="utf-8"?>
<sst xmlns="http://schemas.openxmlformats.org/spreadsheetml/2006/main" count="1072" uniqueCount="65">
  <si>
    <t>LATAM AIRLINES BRASIL</t>
  </si>
  <si>
    <t>TRECHO (ORIGEM / DESTINO)</t>
  </si>
  <si>
    <t>COMPANHIA</t>
  </si>
  <si>
    <t>AGÊNCIA/COMPRA DIRETA</t>
  </si>
  <si>
    <t>DATA</t>
  </si>
  <si>
    <t>TARIFA</t>
  </si>
  <si>
    <t>TAXA DE EMBARQUE</t>
  </si>
  <si>
    <t>TOTAL</t>
  </si>
  <si>
    <t>APOLO AGÊNCIA DE VIAGENS E TURISMO LTDA - EPP</t>
  </si>
  <si>
    <t>Boa Vista/RR → Brasília/DF</t>
  </si>
  <si>
    <t>Brasília/DF → Boa Vista/RR</t>
  </si>
  <si>
    <t>Brasília/DF → Macapá/AP</t>
  </si>
  <si>
    <t>Macapá/AP → Brasília/DF</t>
  </si>
  <si>
    <t>Brasília/DF → Manaus/AM</t>
  </si>
  <si>
    <t>Manaus/AM</t>
  </si>
  <si>
    <t>Manaus/AM → Brasília/DF</t>
  </si>
  <si>
    <t>AIRES TURISMO LTDA</t>
  </si>
  <si>
    <t>São Gabriel da Cachoeira/AM → Brasília/DF</t>
  </si>
  <si>
    <t xml:space="preserve">GOL LINHAS AÉREAS INTELIGENTES </t>
  </si>
  <si>
    <t>Brasília/DF → Porto Velho/RO</t>
  </si>
  <si>
    <t>Porto Velho/RO → Brasília/DF</t>
  </si>
  <si>
    <t>Brasília/DF → Belém/PA</t>
  </si>
  <si>
    <t>Belém/PA → Brasília/DF</t>
  </si>
  <si>
    <t>Brasília/DF → Rio Branco/AC</t>
  </si>
  <si>
    <t>Rio Branco/AC → Brasília/DF</t>
  </si>
  <si>
    <t>GOL/COPA AIRLINES</t>
  </si>
  <si>
    <t>AZUL LINHAS AÉREAS BRASILEIRA</t>
  </si>
  <si>
    <t>Brasília/DF → Macapá/AP</t>
  </si>
  <si>
    <t>Brasília/DF → Cuiabá/MT</t>
  </si>
  <si>
    <t>Cuiabá/MT → Brasília/DF</t>
  </si>
  <si>
    <t>Brasília/DF → Campo Grande/MS</t>
  </si>
  <si>
    <t>Campo Grande/MS → Brasília/DF</t>
  </si>
  <si>
    <t>Tabatinga/AM → Brasília/DF</t>
  </si>
  <si>
    <t>IDEIAS TURISMO EIRELI</t>
  </si>
  <si>
    <t>Brasília/DF → Campo Grande/MS</t>
  </si>
  <si>
    <t>Brasília/DF → Belém/PA</t>
  </si>
  <si>
    <t>Brasília/DF → Cuiabá/MT</t>
  </si>
  <si>
    <t>Brasília/DF → Porto Velho/RO</t>
  </si>
  <si>
    <t>Brasília/DF → São Luíz/MA</t>
  </si>
  <si>
    <t xml:space="preserve">TOTAL GERAL </t>
  </si>
  <si>
    <t xml:space="preserve">MÉDIA </t>
  </si>
  <si>
    <t>Boa Vista/RR</t>
  </si>
  <si>
    <t>Porto Velho/RO</t>
  </si>
  <si>
    <t>Belém/PA</t>
  </si>
  <si>
    <t xml:space="preserve">Campo Grande/MS </t>
  </si>
  <si>
    <t>Cuiabá/MT</t>
  </si>
  <si>
    <t>Macapá/AP</t>
  </si>
  <si>
    <t>Rio Branco/AC</t>
  </si>
  <si>
    <t>São Gabriel da Cachoeira/AM</t>
  </si>
  <si>
    <t>Tabatinga/AM</t>
  </si>
  <si>
    <t>CIDADES ABORDADAS NA PESQUISA</t>
  </si>
  <si>
    <t>QUANTIDADE DE TRECHOS</t>
  </si>
  <si>
    <t>PROPORÇÃO DE TRECHOS POR LOCALIDADE (%)</t>
  </si>
  <si>
    <t xml:space="preserve">TOTAL </t>
  </si>
  <si>
    <t>Custo de Aquisição Máximo Ano 2020 p/ Localidade
(A)</t>
  </si>
  <si>
    <t>Quantidade Estimada de Trechos no Ano</t>
  </si>
  <si>
    <t>Cidades Abordadas na Pesquisa</t>
  </si>
  <si>
    <t>Estimativa de Quantidade de Trechos por Localidade/Ano
(B)</t>
  </si>
  <si>
    <t>(C) = (A) X (B)</t>
  </si>
  <si>
    <t>MÉDIA = (C) / Quantidade  Estimada de Trechos no Ano</t>
  </si>
  <si>
    <t>Observação : A pesquisa de preços e trechos foi realizada no Sistema de Concessão de Diárias e Passagens do Poder Executivo Federal (SCDP).</t>
  </si>
  <si>
    <t xml:space="preserve">Previsibilidade </t>
  </si>
  <si>
    <t>APENDICE III AO TERMO DE REFERÊNCIA - ESTIMATIVA DE CUSTO TOTAL POR ANO REFERENTE AO DESLOCAMENTO</t>
  </si>
  <si>
    <r>
      <rPr>
        <sz val="11"/>
        <color theme="1"/>
        <rFont val="Calibri"/>
        <family val="2"/>
        <scheme val="minor"/>
      </rPr>
      <t>Conforme previsto no item 26. (SERVIÇOS REEMBOLSÁVEIS (HOSPEDAGEM E PASSAGEM) as viagens (Trecho (Origem/Destino) e Cidades Abordadas na Pesquisa constituem apenas uma previsão, não sendo definidas de forma exaustiva.  
 No decorrer do contrato, conforme a necessidade do DPCN, poderão advir outros Trechos e Cidades a serem inspecionadas, sendo que a Contratada será reembolsada conforme a mesma metodologia de cálculo das cidades elencadas.  
Os valores elencados em cada TRECHO (ORIGEM/DESTINO) constituem em apenas uma estimativa, a contratada será ressarcida pelo valor exato do trecho, a ser verificado nos documentos comprobatórios da compra. Os valores a serem ressarcidos não poderão ultrapassar os motantes previstos. 
A contratada deverá remeter os documentos.</t>
    </r>
    <r>
      <rPr>
        <sz val="11"/>
        <color rgb="FFFF0000"/>
        <rFont val="Calibri"/>
        <family val="2"/>
        <scheme val="minor"/>
      </rPr>
      <t xml:space="preserve">
</t>
    </r>
  </si>
  <si>
    <t>São Luíz/MA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</si>
</sst>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2" borderId="5" applyNumberFormat="0" applyFont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14" fontId="2" fillId="0" borderId="0" xfId="0" applyNumberFormat="1" applyFont="1"/>
    <xf numFmtId="44" fontId="2" fillId="0" borderId="0" xfId="1" applyFont="1"/>
    <xf numFmtId="44" fontId="0" fillId="0" borderId="0" xfId="1" applyFont="1"/>
    <xf numFmtId="0" fontId="3" fillId="0" borderId="0" xfId="0" applyFont="1"/>
    <xf numFmtId="44" fontId="3" fillId="0" borderId="0" xfId="1" applyFont="1"/>
    <xf numFmtId="14" fontId="3" fillId="0" borderId="0" xfId="0" applyNumberFormat="1" applyFont="1"/>
    <xf numFmtId="44" fontId="4" fillId="0" borderId="1" xfId="1" applyNumberFormat="1" applyFont="1" applyBorder="1"/>
    <xf numFmtId="49" fontId="2" fillId="0" borderId="0" xfId="0" applyNumberFormat="1" applyFont="1"/>
    <xf numFmtId="49" fontId="3" fillId="0" borderId="0" xfId="0" applyNumberFormat="1" applyFont="1"/>
    <xf numFmtId="0" fontId="4" fillId="0" borderId="0" xfId="0" applyFont="1" applyBorder="1" applyAlignment="1">
      <alignment horizontal="center"/>
    </xf>
    <xf numFmtId="44" fontId="4" fillId="0" borderId="0" xfId="1" applyNumberFormat="1" applyFont="1" applyBorder="1"/>
    <xf numFmtId="0" fontId="0" fillId="2" borderId="6" xfId="2" applyFont="1" applyBorder="1"/>
    <xf numFmtId="0" fontId="5" fillId="2" borderId="6" xfId="2" applyFont="1" applyBorder="1"/>
    <xf numFmtId="0" fontId="6" fillId="2" borderId="6" xfId="2" applyFont="1" applyBorder="1"/>
    <xf numFmtId="10" fontId="0" fillId="2" borderId="6" xfId="2" applyNumberFormat="1" applyFont="1" applyBorder="1"/>
    <xf numFmtId="0" fontId="5" fillId="2" borderId="6" xfId="2" applyFont="1" applyBorder="1" applyAlignment="1">
      <alignment horizontal="center" vertical="center"/>
    </xf>
    <xf numFmtId="9" fontId="5" fillId="2" borderId="6" xfId="2" applyNumberFormat="1" applyFont="1" applyBorder="1"/>
    <xf numFmtId="0" fontId="6" fillId="2" borderId="6" xfId="2" applyFont="1" applyBorder="1" applyAlignment="1">
      <alignment horizontal="center" vertical="center"/>
    </xf>
    <xf numFmtId="0" fontId="6" fillId="2" borderId="6" xfId="2" applyFont="1" applyBorder="1" applyAlignment="1">
      <alignment horizontal="center" vertical="center" wrapText="1"/>
    </xf>
    <xf numFmtId="43" fontId="0" fillId="2" borderId="6" xfId="3" applyFont="1" applyFill="1" applyBorder="1"/>
    <xf numFmtId="43" fontId="5" fillId="2" borderId="6" xfId="3" applyNumberFormat="1" applyFont="1" applyFill="1" applyBorder="1"/>
    <xf numFmtId="164" fontId="0" fillId="2" borderId="6" xfId="3" applyNumberFormat="1" applyFont="1" applyFill="1" applyBorder="1"/>
    <xf numFmtId="164" fontId="5" fillId="2" borderId="6" xfId="3" applyNumberFormat="1" applyFont="1" applyFill="1" applyBorder="1"/>
    <xf numFmtId="43" fontId="5" fillId="3" borderId="6" xfId="3" applyNumberFormat="1" applyFont="1" applyFill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0" fillId="4" borderId="13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43" fontId="5" fillId="3" borderId="7" xfId="3" applyFont="1" applyFill="1" applyBorder="1" applyAlignment="1">
      <alignment horizontal="center" vertical="center"/>
    </xf>
    <xf numFmtId="43" fontId="5" fillId="3" borderId="8" xfId="3" applyFont="1" applyFill="1" applyBorder="1" applyAlignment="1">
      <alignment horizontal="center" vertical="center"/>
    </xf>
    <xf numFmtId="43" fontId="5" fillId="3" borderId="9" xfId="3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3" fontId="5" fillId="2" borderId="6" xfId="3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</cellXfs>
  <cellStyles count="4">
    <cellStyle name="Moeda" xfId="1" builtinId="4"/>
    <cellStyle name="Normal" xfId="0" builtinId="0"/>
    <cellStyle name="Nota" xfId="2" builtinId="10"/>
    <cellStyle name="Vírgula" xfId="3" builtinId="3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ela134" displayName="Tabela134" ref="B4:H346" totalsRowShown="0" headerRowDxfId="8" dataDxfId="7">
  <autoFilter ref="B4:H346"/>
  <tableColumns count="7">
    <tableColumn id="1" name="TRECHO (ORIGEM / DESTINO)" dataDxfId="6"/>
    <tableColumn id="2" name="COMPANHIA" dataDxfId="5"/>
    <tableColumn id="3" name="AGÊNCIA/COMPRA DIRETA" dataDxfId="4"/>
    <tableColumn id="4" name="DATA" dataDxfId="3"/>
    <tableColumn id="5" name="TARIFA" dataDxfId="2" dataCellStyle="Moeda"/>
    <tableColumn id="6" name="TAXA DE EMBARQUE" dataDxfId="1" dataCellStyle="Moeda"/>
    <tableColumn id="7" name="TOTAL" dataDxfId="0" dataCellStyle="Moeda">
      <calculatedColumnFormula>Tabela134[[#This Row],[TARIFA]]+Tabela134[[#This Row],[TAXA DE EMBARQUE]]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9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377" sqref="C377"/>
    </sheetView>
  </sheetViews>
  <sheetFormatPr defaultRowHeight="15" x14ac:dyDescent="0.25"/>
  <cols>
    <col min="2" max="2" width="49.85546875" bestFit="1" customWidth="1"/>
    <col min="3" max="3" width="55" bestFit="1" customWidth="1"/>
    <col min="4" max="4" width="61.28515625" bestFit="1" customWidth="1"/>
    <col min="5" max="5" width="14.85546875" bestFit="1" customWidth="1"/>
    <col min="6" max="6" width="22.5703125" style="4" customWidth="1"/>
    <col min="7" max="7" width="29.5703125" style="4" bestFit="1" customWidth="1"/>
    <col min="8" max="8" width="22.5703125" style="4" customWidth="1"/>
  </cols>
  <sheetData>
    <row r="1" spans="2:8" x14ac:dyDescent="0.25">
      <c r="B1" s="27" t="s">
        <v>62</v>
      </c>
      <c r="C1" s="27"/>
      <c r="D1" s="27"/>
      <c r="E1" s="27"/>
      <c r="F1" s="27"/>
      <c r="G1" s="27"/>
      <c r="H1" s="27"/>
    </row>
    <row r="4" spans="2:8" ht="18.75" x14ac:dyDescent="0.3">
      <c r="B4" s="1" t="s">
        <v>1</v>
      </c>
      <c r="C4" s="1" t="s">
        <v>2</v>
      </c>
      <c r="D4" s="1" t="s">
        <v>3</v>
      </c>
      <c r="E4" s="1" t="s">
        <v>4</v>
      </c>
      <c r="F4" s="3" t="s">
        <v>5</v>
      </c>
      <c r="G4" s="3" t="s">
        <v>6</v>
      </c>
      <c r="H4" s="3" t="s">
        <v>7</v>
      </c>
    </row>
    <row r="5" spans="2:8" ht="18.75" x14ac:dyDescent="0.3">
      <c r="B5" s="9" t="s">
        <v>10</v>
      </c>
      <c r="C5" s="1" t="s">
        <v>0</v>
      </c>
      <c r="D5" s="1" t="s">
        <v>8</v>
      </c>
      <c r="E5" s="2">
        <v>43836</v>
      </c>
      <c r="F5" s="3">
        <v>1800</v>
      </c>
      <c r="G5" s="3">
        <v>30.67</v>
      </c>
      <c r="H5" s="3">
        <f>Tabela134[[#This Row],[TARIFA]]+Tabela134[[#This Row],[TAXA DE EMBARQUE]]</f>
        <v>1830.67</v>
      </c>
    </row>
    <row r="6" spans="2:8" ht="18.75" x14ac:dyDescent="0.3">
      <c r="B6" s="9" t="s">
        <v>9</v>
      </c>
      <c r="C6" s="1" t="s">
        <v>0</v>
      </c>
      <c r="D6" s="1" t="s">
        <v>8</v>
      </c>
      <c r="E6" s="2">
        <v>43836</v>
      </c>
      <c r="F6" s="3">
        <v>1769.9</v>
      </c>
      <c r="G6" s="3">
        <v>32.950000000000003</v>
      </c>
      <c r="H6" s="3">
        <f>Tabela134[[#This Row],[TARIFA]]+Tabela134[[#This Row],[TAXA DE EMBARQUE]]</f>
        <v>1802.8500000000001</v>
      </c>
    </row>
    <row r="7" spans="2:8" ht="18.75" x14ac:dyDescent="0.3">
      <c r="B7" s="9" t="s">
        <v>10</v>
      </c>
      <c r="C7" s="1" t="s">
        <v>0</v>
      </c>
      <c r="D7" s="1" t="s">
        <v>8</v>
      </c>
      <c r="E7" s="2">
        <v>43836</v>
      </c>
      <c r="F7" s="3">
        <v>1800</v>
      </c>
      <c r="G7" s="3">
        <v>30.67</v>
      </c>
      <c r="H7" s="3">
        <f>Tabela134[[#This Row],[TARIFA]]+Tabela134[[#This Row],[TAXA DE EMBARQUE]]</f>
        <v>1830.67</v>
      </c>
    </row>
    <row r="8" spans="2:8" ht="18.75" x14ac:dyDescent="0.3">
      <c r="B8" s="9" t="s">
        <v>9</v>
      </c>
      <c r="C8" s="1" t="s">
        <v>0</v>
      </c>
      <c r="D8" s="1" t="s">
        <v>8</v>
      </c>
      <c r="E8" s="2">
        <v>43836</v>
      </c>
      <c r="F8" s="3">
        <v>1769.9</v>
      </c>
      <c r="G8" s="3">
        <v>32.950000000000003</v>
      </c>
      <c r="H8" s="3">
        <f>F8+G8</f>
        <v>1802.8500000000001</v>
      </c>
    </row>
    <row r="9" spans="2:8" ht="18.75" x14ac:dyDescent="0.3">
      <c r="B9" s="1" t="s">
        <v>11</v>
      </c>
      <c r="C9" s="1" t="s">
        <v>0</v>
      </c>
      <c r="D9" s="1" t="s">
        <v>8</v>
      </c>
      <c r="E9" s="2">
        <v>43843</v>
      </c>
      <c r="F9" s="3">
        <v>1499</v>
      </c>
      <c r="G9" s="3">
        <v>30.67</v>
      </c>
      <c r="H9" s="3">
        <f>Tabela134[[#This Row],[TARIFA]]+Tabela134[[#This Row],[TAXA DE EMBARQUE]]</f>
        <v>1529.67</v>
      </c>
    </row>
    <row r="10" spans="2:8" ht="18.75" x14ac:dyDescent="0.3">
      <c r="B10" s="1" t="s">
        <v>12</v>
      </c>
      <c r="C10" s="1" t="s">
        <v>0</v>
      </c>
      <c r="D10" s="1" t="s">
        <v>8</v>
      </c>
      <c r="E10" s="2">
        <v>43843</v>
      </c>
      <c r="F10" s="3">
        <v>1499</v>
      </c>
      <c r="G10" s="3">
        <v>25.89</v>
      </c>
      <c r="H10" s="3">
        <f>Tabela134[[#This Row],[TARIFA]]+Tabela134[[#This Row],[TAXA DE EMBARQUE]]</f>
        <v>1524.89</v>
      </c>
    </row>
    <row r="11" spans="2:8" ht="18.75" x14ac:dyDescent="0.3">
      <c r="B11" s="1" t="s">
        <v>11</v>
      </c>
      <c r="C11" s="1" t="s">
        <v>0</v>
      </c>
      <c r="D11" s="1" t="s">
        <v>8</v>
      </c>
      <c r="E11" s="2">
        <v>43843</v>
      </c>
      <c r="F11" s="3">
        <v>1499</v>
      </c>
      <c r="G11" s="3">
        <v>30.67</v>
      </c>
      <c r="H11" s="3">
        <f>Tabela134[[#This Row],[TARIFA]]+Tabela134[[#This Row],[TAXA DE EMBARQUE]]</f>
        <v>1529.67</v>
      </c>
    </row>
    <row r="12" spans="2:8" ht="18.75" x14ac:dyDescent="0.3">
      <c r="B12" s="1" t="s">
        <v>12</v>
      </c>
      <c r="C12" s="1" t="s">
        <v>0</v>
      </c>
      <c r="D12" s="1" t="s">
        <v>8</v>
      </c>
      <c r="E12" s="2">
        <v>43843</v>
      </c>
      <c r="F12" s="3">
        <v>1499</v>
      </c>
      <c r="G12" s="3">
        <v>25.89</v>
      </c>
      <c r="H12" s="3">
        <f>Tabela134[[#This Row],[TARIFA]]+Tabela134[[#This Row],[TAXA DE EMBARQUE]]</f>
        <v>1524.89</v>
      </c>
    </row>
    <row r="13" spans="2:8" ht="18.75" x14ac:dyDescent="0.3">
      <c r="B13" s="1" t="s">
        <v>11</v>
      </c>
      <c r="C13" s="1" t="s">
        <v>0</v>
      </c>
      <c r="D13" s="1" t="s">
        <v>8</v>
      </c>
      <c r="E13" s="2">
        <v>43843</v>
      </c>
      <c r="F13" s="3">
        <v>1499</v>
      </c>
      <c r="G13" s="3">
        <v>30.67</v>
      </c>
      <c r="H13" s="3">
        <f>Tabela134[[#This Row],[TARIFA]]+Tabela134[[#This Row],[TAXA DE EMBARQUE]]</f>
        <v>1529.67</v>
      </c>
    </row>
    <row r="14" spans="2:8" ht="18.75" x14ac:dyDescent="0.3">
      <c r="B14" s="1" t="s">
        <v>12</v>
      </c>
      <c r="C14" s="1" t="s">
        <v>0</v>
      </c>
      <c r="D14" s="1" t="s">
        <v>8</v>
      </c>
      <c r="E14" s="2">
        <v>43843</v>
      </c>
      <c r="F14" s="3">
        <v>1499</v>
      </c>
      <c r="G14" s="3">
        <v>25.89</v>
      </c>
      <c r="H14" s="3">
        <f>Tabela134[[#This Row],[TARIFA]]+Tabela134[[#This Row],[TAXA DE EMBARQUE]]</f>
        <v>1524.89</v>
      </c>
    </row>
    <row r="15" spans="2:8" ht="18.75" x14ac:dyDescent="0.3">
      <c r="B15" s="9" t="s">
        <v>13</v>
      </c>
      <c r="C15" s="1" t="s">
        <v>0</v>
      </c>
      <c r="D15" s="1" t="s">
        <v>8</v>
      </c>
      <c r="E15" s="2">
        <v>43844</v>
      </c>
      <c r="F15" s="3">
        <v>668.9</v>
      </c>
      <c r="G15" s="3">
        <v>30.67</v>
      </c>
      <c r="H15" s="3">
        <f>Tabela134[[#This Row],[TARIFA]]+Tabela134[[#This Row],[TAXA DE EMBARQUE]]</f>
        <v>699.56999999999994</v>
      </c>
    </row>
    <row r="16" spans="2:8" ht="18.75" x14ac:dyDescent="0.3">
      <c r="B16" s="9" t="s">
        <v>15</v>
      </c>
      <c r="C16" s="1" t="s">
        <v>0</v>
      </c>
      <c r="D16" s="1" t="s">
        <v>8</v>
      </c>
      <c r="E16" s="2">
        <v>43844</v>
      </c>
      <c r="F16" s="3">
        <v>344.9</v>
      </c>
      <c r="G16" s="3">
        <v>32.950000000000003</v>
      </c>
      <c r="H16" s="3">
        <f>Tabela134[[#This Row],[TARIFA]]+Tabela134[[#This Row],[TAXA DE EMBARQUE]]</f>
        <v>377.84999999999997</v>
      </c>
    </row>
    <row r="17" spans="2:8" ht="18.75" x14ac:dyDescent="0.3">
      <c r="B17" s="9" t="s">
        <v>13</v>
      </c>
      <c r="C17" s="1" t="s">
        <v>0</v>
      </c>
      <c r="D17" s="1" t="s">
        <v>16</v>
      </c>
      <c r="E17" s="2">
        <v>43845</v>
      </c>
      <c r="F17" s="3">
        <v>954.9</v>
      </c>
      <c r="G17" s="3">
        <v>30.67</v>
      </c>
      <c r="H17" s="3">
        <f>Tabela134[[#This Row],[TARIFA]]+Tabela134[[#This Row],[TAXA DE EMBARQUE]]</f>
        <v>985.56999999999994</v>
      </c>
    </row>
    <row r="18" spans="2:8" ht="18.75" x14ac:dyDescent="0.3">
      <c r="B18" s="1" t="s">
        <v>17</v>
      </c>
      <c r="C18" s="1" t="s">
        <v>18</v>
      </c>
      <c r="D18" s="1" t="s">
        <v>16</v>
      </c>
      <c r="E18" s="2">
        <v>43846</v>
      </c>
      <c r="F18" s="3">
        <v>1999.9</v>
      </c>
      <c r="G18" s="3">
        <v>14.83</v>
      </c>
      <c r="H18" s="3">
        <f>Tabela134[[#This Row],[TARIFA]]+Tabela134[[#This Row],[TAXA DE EMBARQUE]]</f>
        <v>2014.73</v>
      </c>
    </row>
    <row r="19" spans="2:8" ht="20.25" customHeight="1" x14ac:dyDescent="0.3">
      <c r="B19" s="9" t="s">
        <v>13</v>
      </c>
      <c r="C19" s="1" t="s">
        <v>0</v>
      </c>
      <c r="D19" s="1" t="s">
        <v>16</v>
      </c>
      <c r="E19" s="2">
        <v>43846</v>
      </c>
      <c r="F19" s="3">
        <v>1453.9</v>
      </c>
      <c r="G19" s="3">
        <v>30.67</v>
      </c>
      <c r="H19" s="3">
        <f>Tabela134[[#This Row],[TARIFA]]+Tabela134[[#This Row],[TAXA DE EMBARQUE]]</f>
        <v>1484.5700000000002</v>
      </c>
    </row>
    <row r="20" spans="2:8" ht="18.75" x14ac:dyDescent="0.3">
      <c r="B20" s="1" t="s">
        <v>17</v>
      </c>
      <c r="C20" s="1" t="s">
        <v>18</v>
      </c>
      <c r="D20" s="1" t="s">
        <v>16</v>
      </c>
      <c r="E20" s="2">
        <v>43846</v>
      </c>
      <c r="F20" s="3">
        <v>1999.9</v>
      </c>
      <c r="G20" s="3">
        <v>14.83</v>
      </c>
      <c r="H20" s="3">
        <f>Tabela134[[#This Row],[TARIFA]]+Tabela134[[#This Row],[TAXA DE EMBARQUE]]</f>
        <v>2014.73</v>
      </c>
    </row>
    <row r="21" spans="2:8" ht="18.75" x14ac:dyDescent="0.3">
      <c r="B21" s="1" t="s">
        <v>19</v>
      </c>
      <c r="C21" s="1" t="s">
        <v>18</v>
      </c>
      <c r="D21" s="1" t="s">
        <v>16</v>
      </c>
      <c r="E21" s="2">
        <v>43847</v>
      </c>
      <c r="F21" s="3">
        <v>1209.9000000000001</v>
      </c>
      <c r="G21" s="3">
        <v>30.67</v>
      </c>
      <c r="H21" s="3">
        <f>Tabela134[[#This Row],[TARIFA]]+Tabela134[[#This Row],[TAXA DE EMBARQUE]]</f>
        <v>1240.5700000000002</v>
      </c>
    </row>
    <row r="22" spans="2:8" ht="18.75" x14ac:dyDescent="0.3">
      <c r="B22" s="1" t="s">
        <v>20</v>
      </c>
      <c r="C22" s="1" t="s">
        <v>0</v>
      </c>
      <c r="D22" s="1" t="s">
        <v>16</v>
      </c>
      <c r="E22" s="2">
        <v>43847</v>
      </c>
      <c r="F22" s="3">
        <v>1368.9</v>
      </c>
      <c r="G22" s="3">
        <v>27.16</v>
      </c>
      <c r="H22" s="3">
        <f>Tabela134[[#This Row],[TARIFA]]+Tabela134[[#This Row],[TAXA DE EMBARQUE]]</f>
        <v>1396.0600000000002</v>
      </c>
    </row>
    <row r="23" spans="2:8" ht="18.75" x14ac:dyDescent="0.3">
      <c r="B23" s="1" t="s">
        <v>21</v>
      </c>
      <c r="C23" s="1" t="s">
        <v>18</v>
      </c>
      <c r="D23" s="1" t="s">
        <v>16</v>
      </c>
      <c r="E23" s="2">
        <v>43847</v>
      </c>
      <c r="F23" s="3">
        <v>760.9</v>
      </c>
      <c r="G23" s="3">
        <v>30.67</v>
      </c>
      <c r="H23" s="3">
        <f>Tabela134[[#This Row],[TARIFA]]+Tabela134[[#This Row],[TAXA DE EMBARQUE]]</f>
        <v>791.56999999999994</v>
      </c>
    </row>
    <row r="24" spans="2:8" ht="18.75" x14ac:dyDescent="0.3">
      <c r="B24" s="1" t="s">
        <v>22</v>
      </c>
      <c r="C24" s="1" t="s">
        <v>18</v>
      </c>
      <c r="D24" s="1" t="s">
        <v>16</v>
      </c>
      <c r="E24" s="2">
        <v>43847</v>
      </c>
      <c r="F24" s="3">
        <v>760.9</v>
      </c>
      <c r="G24" s="3">
        <v>34.57</v>
      </c>
      <c r="H24" s="3">
        <f>Tabela134[[#This Row],[TARIFA]]+Tabela134[[#This Row],[TAXA DE EMBARQUE]]</f>
        <v>795.47</v>
      </c>
    </row>
    <row r="25" spans="2:8" ht="18.75" x14ac:dyDescent="0.3">
      <c r="B25" s="9" t="s">
        <v>13</v>
      </c>
      <c r="C25" s="1" t="s">
        <v>0</v>
      </c>
      <c r="D25" s="1" t="s">
        <v>16</v>
      </c>
      <c r="E25" s="2">
        <v>43847</v>
      </c>
      <c r="F25" s="3">
        <v>766.9</v>
      </c>
      <c r="G25" s="3">
        <v>30.67</v>
      </c>
      <c r="H25" s="3">
        <f>Tabela134[[#This Row],[TARIFA]]+Tabela134[[#This Row],[TAXA DE EMBARQUE]]</f>
        <v>797.56999999999994</v>
      </c>
    </row>
    <row r="26" spans="2:8" ht="18.75" x14ac:dyDescent="0.3">
      <c r="B26" s="9" t="s">
        <v>15</v>
      </c>
      <c r="C26" s="1" t="s">
        <v>0</v>
      </c>
      <c r="D26" s="1" t="s">
        <v>16</v>
      </c>
      <c r="E26" s="7">
        <v>43847</v>
      </c>
      <c r="F26" s="6">
        <v>766.9</v>
      </c>
      <c r="G26" s="6">
        <v>32.950000000000003</v>
      </c>
      <c r="H26" s="6">
        <f>Tabela134[[#This Row],[TARIFA]]+Tabela134[[#This Row],[TAXA DE EMBARQUE]]</f>
        <v>799.85</v>
      </c>
    </row>
    <row r="27" spans="2:8" ht="18.75" x14ac:dyDescent="0.3">
      <c r="B27" s="9" t="s">
        <v>13</v>
      </c>
      <c r="C27" s="1" t="s">
        <v>0</v>
      </c>
      <c r="D27" s="1" t="s">
        <v>16</v>
      </c>
      <c r="E27" s="2">
        <v>43847</v>
      </c>
      <c r="F27" s="3">
        <v>766.9</v>
      </c>
      <c r="G27" s="3">
        <v>30.67</v>
      </c>
      <c r="H27" s="3">
        <f>Tabela134[[#This Row],[TARIFA]]+Tabela134[[#This Row],[TAXA DE EMBARQUE]]</f>
        <v>797.56999999999994</v>
      </c>
    </row>
    <row r="28" spans="2:8" ht="18.75" x14ac:dyDescent="0.3">
      <c r="B28" s="9" t="s">
        <v>15</v>
      </c>
      <c r="C28" s="1" t="s">
        <v>0</v>
      </c>
      <c r="D28" s="1" t="s">
        <v>16</v>
      </c>
      <c r="E28" s="7">
        <v>43847</v>
      </c>
      <c r="F28" s="6">
        <v>766.9</v>
      </c>
      <c r="G28" s="6">
        <v>32.950000000000003</v>
      </c>
      <c r="H28" s="6">
        <f>Tabela134[[#This Row],[TARIFA]]+Tabela134[[#This Row],[TAXA DE EMBARQUE]]</f>
        <v>799.85</v>
      </c>
    </row>
    <row r="29" spans="2:8" ht="18.75" x14ac:dyDescent="0.3">
      <c r="B29" s="9" t="s">
        <v>13</v>
      </c>
      <c r="C29" s="1" t="s">
        <v>0</v>
      </c>
      <c r="D29" s="1" t="s">
        <v>8</v>
      </c>
      <c r="E29" s="2">
        <v>43854</v>
      </c>
      <c r="F29" s="3">
        <v>1874.9</v>
      </c>
      <c r="G29" s="3">
        <v>30.67</v>
      </c>
      <c r="H29" s="3">
        <f>Tabela134[[#This Row],[TARIFA]]+Tabela134[[#This Row],[TAXA DE EMBARQUE]]</f>
        <v>1905.5700000000002</v>
      </c>
    </row>
    <row r="30" spans="2:8" ht="18.75" x14ac:dyDescent="0.3">
      <c r="B30" s="9" t="s">
        <v>13</v>
      </c>
      <c r="C30" s="1" t="s">
        <v>0</v>
      </c>
      <c r="D30" s="1" t="s">
        <v>8</v>
      </c>
      <c r="E30" s="2">
        <v>43854</v>
      </c>
      <c r="F30" s="3">
        <v>1874.9</v>
      </c>
      <c r="G30" s="3">
        <v>30.67</v>
      </c>
      <c r="H30" s="3">
        <f>Tabela134[[#This Row],[TARIFA]]+Tabela134[[#This Row],[TAXA DE EMBARQUE]]</f>
        <v>1905.5700000000002</v>
      </c>
    </row>
    <row r="31" spans="2:8" ht="18.75" x14ac:dyDescent="0.3">
      <c r="B31" s="9" t="s">
        <v>13</v>
      </c>
      <c r="C31" s="1" t="s">
        <v>0</v>
      </c>
      <c r="D31" s="1" t="s">
        <v>8</v>
      </c>
      <c r="E31" s="2">
        <v>43854</v>
      </c>
      <c r="F31" s="3">
        <v>1874.9</v>
      </c>
      <c r="G31" s="3">
        <v>30.67</v>
      </c>
      <c r="H31" s="3">
        <f>Tabela134[[#This Row],[TARIFA]]+Tabela134[[#This Row],[TAXA DE EMBARQUE]]</f>
        <v>1905.5700000000002</v>
      </c>
    </row>
    <row r="32" spans="2:8" ht="18.75" x14ac:dyDescent="0.3">
      <c r="B32" s="9" t="s">
        <v>13</v>
      </c>
      <c r="C32" s="1" t="s">
        <v>0</v>
      </c>
      <c r="D32" s="1" t="s">
        <v>8</v>
      </c>
      <c r="E32" s="2">
        <v>43854</v>
      </c>
      <c r="F32" s="3">
        <v>1874.9</v>
      </c>
      <c r="G32" s="3">
        <v>30.67</v>
      </c>
      <c r="H32" s="3">
        <f>Tabela134[[#This Row],[TARIFA]]+Tabela134[[#This Row],[TAXA DE EMBARQUE]]</f>
        <v>1905.5700000000002</v>
      </c>
    </row>
    <row r="33" spans="2:8" ht="18.75" x14ac:dyDescent="0.3">
      <c r="B33" s="9" t="s">
        <v>15</v>
      </c>
      <c r="C33" s="1" t="s">
        <v>18</v>
      </c>
      <c r="D33" s="1" t="s">
        <v>8</v>
      </c>
      <c r="E33" s="7">
        <v>43854</v>
      </c>
      <c r="F33" s="6">
        <v>1533.9</v>
      </c>
      <c r="G33" s="6">
        <v>32.950000000000003</v>
      </c>
      <c r="H33" s="6">
        <f>Tabela134[[#This Row],[TARIFA]]+Tabela134[[#This Row],[TAXA DE EMBARQUE]]</f>
        <v>1566.8500000000001</v>
      </c>
    </row>
    <row r="34" spans="2:8" ht="18.75" x14ac:dyDescent="0.3">
      <c r="B34" s="9" t="s">
        <v>15</v>
      </c>
      <c r="C34" s="1" t="s">
        <v>18</v>
      </c>
      <c r="D34" s="1" t="s">
        <v>8</v>
      </c>
      <c r="E34" s="7">
        <v>43854</v>
      </c>
      <c r="F34" s="6">
        <v>1533.9</v>
      </c>
      <c r="G34" s="6">
        <v>32.950000000000003</v>
      </c>
      <c r="H34" s="6">
        <f>Tabela134[[#This Row],[TARIFA]]+Tabela134[[#This Row],[TAXA DE EMBARQUE]]</f>
        <v>1566.8500000000001</v>
      </c>
    </row>
    <row r="35" spans="2:8" ht="18.75" x14ac:dyDescent="0.3">
      <c r="B35" s="9" t="s">
        <v>15</v>
      </c>
      <c r="C35" s="1" t="s">
        <v>18</v>
      </c>
      <c r="D35" s="1" t="s">
        <v>8</v>
      </c>
      <c r="E35" s="7">
        <v>43854</v>
      </c>
      <c r="F35" s="6">
        <v>1533.9</v>
      </c>
      <c r="G35" s="6">
        <v>32.950000000000003</v>
      </c>
      <c r="H35" s="6">
        <f>Tabela134[[#This Row],[TARIFA]]+Tabela134[[#This Row],[TAXA DE EMBARQUE]]</f>
        <v>1566.8500000000001</v>
      </c>
    </row>
    <row r="36" spans="2:8" ht="18.75" x14ac:dyDescent="0.3">
      <c r="B36" s="9" t="s">
        <v>15</v>
      </c>
      <c r="C36" s="1" t="s">
        <v>0</v>
      </c>
      <c r="D36" s="1" t="s">
        <v>8</v>
      </c>
      <c r="E36" s="7">
        <v>43854</v>
      </c>
      <c r="F36" s="6">
        <v>1532.9</v>
      </c>
      <c r="G36" s="6">
        <v>32.950000000000003</v>
      </c>
      <c r="H36" s="6">
        <f>Tabela134[[#This Row],[TARIFA]]+Tabela134[[#This Row],[TAXA DE EMBARQUE]]</f>
        <v>1565.8500000000001</v>
      </c>
    </row>
    <row r="37" spans="2:8" ht="18.75" x14ac:dyDescent="0.3">
      <c r="B37" s="9" t="s">
        <v>15</v>
      </c>
      <c r="C37" s="1" t="s">
        <v>18</v>
      </c>
      <c r="D37" s="1" t="s">
        <v>8</v>
      </c>
      <c r="E37" s="7">
        <v>43854</v>
      </c>
      <c r="F37" s="6">
        <v>1533.9</v>
      </c>
      <c r="G37" s="6">
        <v>32.950000000000003</v>
      </c>
      <c r="H37" s="6">
        <f>Tabela134[[#This Row],[TARIFA]]+Tabela134[[#This Row],[TAXA DE EMBARQUE]]</f>
        <v>1566.8500000000001</v>
      </c>
    </row>
    <row r="38" spans="2:8" ht="18.75" x14ac:dyDescent="0.3">
      <c r="B38" s="9" t="s">
        <v>13</v>
      </c>
      <c r="C38" s="1" t="s">
        <v>0</v>
      </c>
      <c r="D38" s="1" t="s">
        <v>8</v>
      </c>
      <c r="E38" s="2">
        <v>43857</v>
      </c>
      <c r="F38" s="3">
        <v>1800</v>
      </c>
      <c r="G38" s="3">
        <v>30.67</v>
      </c>
      <c r="H38" s="3">
        <f>Tabela134[[#This Row],[TARIFA]]+Tabela134[[#This Row],[TAXA DE EMBARQUE]]</f>
        <v>1830.67</v>
      </c>
    </row>
    <row r="39" spans="2:8" ht="18.75" x14ac:dyDescent="0.3">
      <c r="B39" s="9" t="s">
        <v>15</v>
      </c>
      <c r="C39" s="1" t="s">
        <v>0</v>
      </c>
      <c r="D39" s="1" t="s">
        <v>8</v>
      </c>
      <c r="E39" s="7">
        <v>43857</v>
      </c>
      <c r="F39" s="6">
        <v>1641.9</v>
      </c>
      <c r="G39" s="6">
        <v>32.950000000000003</v>
      </c>
      <c r="H39" s="6">
        <f>Tabela134[[#This Row],[TARIFA]]+Tabela134[[#This Row],[TAXA DE EMBARQUE]]</f>
        <v>1674.8500000000001</v>
      </c>
    </row>
    <row r="40" spans="2:8" ht="18.75" x14ac:dyDescent="0.3">
      <c r="B40" s="9" t="s">
        <v>15</v>
      </c>
      <c r="C40" s="1" t="s">
        <v>18</v>
      </c>
      <c r="D40" s="1" t="s">
        <v>8</v>
      </c>
      <c r="E40" s="7">
        <v>43857</v>
      </c>
      <c r="F40" s="6">
        <v>1533.9</v>
      </c>
      <c r="G40" s="6">
        <v>32.950000000000003</v>
      </c>
      <c r="H40" s="6">
        <f>Tabela134[[#This Row],[TARIFA]]+Tabela134[[#This Row],[TAXA DE EMBARQUE]]</f>
        <v>1566.8500000000001</v>
      </c>
    </row>
    <row r="41" spans="2:8" ht="18.75" x14ac:dyDescent="0.3">
      <c r="B41" s="9" t="s">
        <v>15</v>
      </c>
      <c r="C41" s="1" t="s">
        <v>18</v>
      </c>
      <c r="D41" s="1" t="s">
        <v>8</v>
      </c>
      <c r="E41" s="7">
        <v>43857</v>
      </c>
      <c r="F41" s="6">
        <v>1533.9</v>
      </c>
      <c r="G41" s="6">
        <v>32.950000000000003</v>
      </c>
      <c r="H41" s="6">
        <f>Tabela134[[#This Row],[TARIFA]]+Tabela134[[#This Row],[TAXA DE EMBARQUE]]</f>
        <v>1566.8500000000001</v>
      </c>
    </row>
    <row r="42" spans="2:8" ht="18.75" x14ac:dyDescent="0.3">
      <c r="B42" s="9" t="s">
        <v>10</v>
      </c>
      <c r="C42" s="1" t="s">
        <v>0</v>
      </c>
      <c r="D42" s="1" t="s">
        <v>8</v>
      </c>
      <c r="E42" s="2">
        <v>43867</v>
      </c>
      <c r="F42" s="3">
        <v>594.9</v>
      </c>
      <c r="G42" s="3">
        <v>30.67</v>
      </c>
      <c r="H42" s="3">
        <f>Tabela134[[#This Row],[TARIFA]]+Tabela134[[#This Row],[TAXA DE EMBARQUE]]</f>
        <v>625.56999999999994</v>
      </c>
    </row>
    <row r="43" spans="2:8" ht="18.75" x14ac:dyDescent="0.3">
      <c r="B43" s="9" t="s">
        <v>9</v>
      </c>
      <c r="C43" s="1" t="s">
        <v>0</v>
      </c>
      <c r="D43" s="1" t="s">
        <v>8</v>
      </c>
      <c r="E43" s="2">
        <v>43867</v>
      </c>
      <c r="F43" s="3">
        <v>594.9</v>
      </c>
      <c r="G43" s="3">
        <v>34.57</v>
      </c>
      <c r="H43" s="3">
        <f>Tabela134[[#This Row],[TARIFA]]+Tabela134[[#This Row],[TAXA DE EMBARQUE]]</f>
        <v>629.47</v>
      </c>
    </row>
    <row r="44" spans="2:8" ht="18.75" x14ac:dyDescent="0.3">
      <c r="B44" s="9" t="s">
        <v>10</v>
      </c>
      <c r="C44" s="1" t="s">
        <v>0</v>
      </c>
      <c r="D44" s="1" t="s">
        <v>8</v>
      </c>
      <c r="E44" s="2">
        <v>43867</v>
      </c>
      <c r="F44" s="3">
        <v>594.9</v>
      </c>
      <c r="G44" s="3">
        <v>30.67</v>
      </c>
      <c r="H44" s="3">
        <f>Tabela134[[#This Row],[TARIFA]]+Tabela134[[#This Row],[TAXA DE EMBARQUE]]</f>
        <v>625.56999999999994</v>
      </c>
    </row>
    <row r="45" spans="2:8" ht="18.75" x14ac:dyDescent="0.3">
      <c r="B45" s="9" t="s">
        <v>9</v>
      </c>
      <c r="C45" s="1" t="s">
        <v>0</v>
      </c>
      <c r="D45" s="1" t="s">
        <v>8</v>
      </c>
      <c r="E45" s="2">
        <v>43867</v>
      </c>
      <c r="F45" s="3">
        <v>594.9</v>
      </c>
      <c r="G45" s="3">
        <v>34.57</v>
      </c>
      <c r="H45" s="3">
        <f>Tabela134[[#This Row],[TARIFA]]+Tabela134[[#This Row],[TAXA DE EMBARQUE]]</f>
        <v>629.47</v>
      </c>
    </row>
    <row r="46" spans="2:8" ht="18.75" x14ac:dyDescent="0.3">
      <c r="B46" s="9" t="s">
        <v>10</v>
      </c>
      <c r="C46" s="1" t="s">
        <v>0</v>
      </c>
      <c r="D46" s="1" t="s">
        <v>8</v>
      </c>
      <c r="E46" s="2">
        <v>43867</v>
      </c>
      <c r="F46" s="3">
        <v>594.9</v>
      </c>
      <c r="G46" s="3">
        <v>30.67</v>
      </c>
      <c r="H46" s="3">
        <f>Tabela134[[#This Row],[TARIFA]]+Tabela134[[#This Row],[TAXA DE EMBARQUE]]</f>
        <v>625.56999999999994</v>
      </c>
    </row>
    <row r="47" spans="2:8" ht="18.75" x14ac:dyDescent="0.3">
      <c r="B47" s="9" t="s">
        <v>9</v>
      </c>
      <c r="C47" s="1" t="s">
        <v>0</v>
      </c>
      <c r="D47" s="1" t="s">
        <v>8</v>
      </c>
      <c r="E47" s="2">
        <v>43867</v>
      </c>
      <c r="F47" s="3">
        <v>594.9</v>
      </c>
      <c r="G47" s="3">
        <v>34.57</v>
      </c>
      <c r="H47" s="3">
        <f>Tabela134[[#This Row],[TARIFA]]+Tabela134[[#This Row],[TAXA DE EMBARQUE]]</f>
        <v>629.47</v>
      </c>
    </row>
    <row r="48" spans="2:8" ht="18.75" x14ac:dyDescent="0.3">
      <c r="B48" s="1" t="s">
        <v>23</v>
      </c>
      <c r="C48" s="1" t="s">
        <v>18</v>
      </c>
      <c r="D48" s="1" t="s">
        <v>8</v>
      </c>
      <c r="E48" s="2">
        <v>43867</v>
      </c>
      <c r="F48" s="6">
        <v>1429.9</v>
      </c>
      <c r="G48" s="6">
        <v>30.67</v>
      </c>
      <c r="H48" s="6">
        <f>Tabela134[[#This Row],[TARIFA]]+Tabela134[[#This Row],[TAXA DE EMBARQUE]]</f>
        <v>1460.5700000000002</v>
      </c>
    </row>
    <row r="49" spans="2:8" ht="18.75" x14ac:dyDescent="0.3">
      <c r="B49" s="5" t="s">
        <v>24</v>
      </c>
      <c r="C49" s="1" t="s">
        <v>18</v>
      </c>
      <c r="D49" s="1" t="s">
        <v>8</v>
      </c>
      <c r="E49" s="2">
        <v>43867</v>
      </c>
      <c r="F49" s="6">
        <v>837.9</v>
      </c>
      <c r="G49" s="6">
        <v>27.16</v>
      </c>
      <c r="H49" s="6">
        <f>Tabela134[[#This Row],[TARIFA]]+Tabela134[[#This Row],[TAXA DE EMBARQUE]]</f>
        <v>865.06</v>
      </c>
    </row>
    <row r="50" spans="2:8" ht="18.75" x14ac:dyDescent="0.3">
      <c r="B50" s="9" t="s">
        <v>13</v>
      </c>
      <c r="C50" s="1" t="s">
        <v>18</v>
      </c>
      <c r="D50" s="1" t="s">
        <v>8</v>
      </c>
      <c r="E50" s="2">
        <v>43867</v>
      </c>
      <c r="F50" s="3">
        <v>1125.9000000000001</v>
      </c>
      <c r="G50" s="3">
        <v>30.67</v>
      </c>
      <c r="H50" s="3">
        <f>Tabela134[[#This Row],[TARIFA]]+Tabela134[[#This Row],[TAXA DE EMBARQUE]]</f>
        <v>1156.5700000000002</v>
      </c>
    </row>
    <row r="51" spans="2:8" ht="18.75" x14ac:dyDescent="0.3">
      <c r="B51" s="9" t="s">
        <v>15</v>
      </c>
      <c r="C51" s="1" t="s">
        <v>18</v>
      </c>
      <c r="D51" s="1" t="s">
        <v>8</v>
      </c>
      <c r="E51" s="7">
        <v>43867</v>
      </c>
      <c r="F51" s="6">
        <v>1044.9000000000001</v>
      </c>
      <c r="G51" s="6">
        <v>34.57</v>
      </c>
      <c r="H51" s="6">
        <f>Tabela134[[#This Row],[TARIFA]]+Tabela134[[#This Row],[TAXA DE EMBARQUE]]</f>
        <v>1079.47</v>
      </c>
    </row>
    <row r="52" spans="2:8" ht="18.75" x14ac:dyDescent="0.3">
      <c r="B52" s="9" t="s">
        <v>13</v>
      </c>
      <c r="C52" s="1" t="s">
        <v>18</v>
      </c>
      <c r="D52" s="1" t="s">
        <v>8</v>
      </c>
      <c r="E52" s="2">
        <v>43867</v>
      </c>
      <c r="F52" s="3">
        <v>1125.9000000000001</v>
      </c>
      <c r="G52" s="3">
        <v>30.67</v>
      </c>
      <c r="H52" s="3">
        <f>Tabela134[[#This Row],[TARIFA]]+Tabela134[[#This Row],[TAXA DE EMBARQUE]]</f>
        <v>1156.5700000000002</v>
      </c>
    </row>
    <row r="53" spans="2:8" ht="18.75" x14ac:dyDescent="0.3">
      <c r="B53" s="9" t="s">
        <v>15</v>
      </c>
      <c r="C53" s="1" t="s">
        <v>18</v>
      </c>
      <c r="D53" s="1" t="s">
        <v>8</v>
      </c>
      <c r="E53" s="7">
        <v>43867</v>
      </c>
      <c r="F53" s="6">
        <v>1044.9000000000001</v>
      </c>
      <c r="G53" s="6">
        <v>34.57</v>
      </c>
      <c r="H53" s="6">
        <f>Tabela134[[#This Row],[TARIFA]]+Tabela134[[#This Row],[TAXA DE EMBARQUE]]</f>
        <v>1079.47</v>
      </c>
    </row>
    <row r="54" spans="2:8" ht="18.75" x14ac:dyDescent="0.3">
      <c r="B54" s="1" t="s">
        <v>19</v>
      </c>
      <c r="C54" s="1" t="s">
        <v>0</v>
      </c>
      <c r="D54" s="1" t="s">
        <v>16</v>
      </c>
      <c r="E54" s="2">
        <v>43873</v>
      </c>
      <c r="F54" s="3">
        <v>1132.9000000000001</v>
      </c>
      <c r="G54" s="3">
        <v>30.67</v>
      </c>
      <c r="H54" s="3">
        <f>Tabela134[[#This Row],[TARIFA]]+Tabela134[[#This Row],[TAXA DE EMBARQUE]]</f>
        <v>1163.5700000000002</v>
      </c>
    </row>
    <row r="55" spans="2:8" ht="18.75" x14ac:dyDescent="0.3">
      <c r="B55" s="1" t="s">
        <v>22</v>
      </c>
      <c r="C55" s="1" t="s">
        <v>0</v>
      </c>
      <c r="D55" s="1" t="s">
        <v>16</v>
      </c>
      <c r="E55" s="2">
        <v>43873</v>
      </c>
      <c r="F55" s="3">
        <v>671.9</v>
      </c>
      <c r="G55" s="3">
        <v>34.57</v>
      </c>
      <c r="H55" s="3">
        <f>Tabela134[[#This Row],[TARIFA]]+Tabela134[[#This Row],[TAXA DE EMBARQUE]]</f>
        <v>706.47</v>
      </c>
    </row>
    <row r="56" spans="2:8" ht="18.75" x14ac:dyDescent="0.3">
      <c r="B56" s="9" t="s">
        <v>13</v>
      </c>
      <c r="C56" s="1" t="s">
        <v>0</v>
      </c>
      <c r="D56" s="1" t="s">
        <v>16</v>
      </c>
      <c r="E56" s="2">
        <v>43875</v>
      </c>
      <c r="F56" s="3">
        <v>339.9</v>
      </c>
      <c r="G56" s="3">
        <v>30.67</v>
      </c>
      <c r="H56" s="3">
        <f>Tabela134[[#This Row],[TARIFA]]+Tabela134[[#This Row],[TAXA DE EMBARQUE]]</f>
        <v>370.57</v>
      </c>
    </row>
    <row r="57" spans="2:8" ht="18.75" x14ac:dyDescent="0.3">
      <c r="B57" s="9" t="s">
        <v>15</v>
      </c>
      <c r="C57" s="1" t="s">
        <v>0</v>
      </c>
      <c r="D57" s="1" t="s">
        <v>16</v>
      </c>
      <c r="E57" s="2">
        <v>43875</v>
      </c>
      <c r="F57" s="6">
        <v>869.9</v>
      </c>
      <c r="G57" s="6">
        <v>32.950000000000003</v>
      </c>
      <c r="H57" s="6">
        <f>Tabela134[[#This Row],[TARIFA]]+Tabela134[[#This Row],[TAXA DE EMBARQUE]]</f>
        <v>902.85</v>
      </c>
    </row>
    <row r="58" spans="2:8" ht="18.75" x14ac:dyDescent="0.3">
      <c r="B58" s="9" t="s">
        <v>13</v>
      </c>
      <c r="C58" s="1" t="s">
        <v>0</v>
      </c>
      <c r="D58" s="1" t="s">
        <v>16</v>
      </c>
      <c r="E58" s="2">
        <v>43875</v>
      </c>
      <c r="F58" s="3">
        <v>339.9</v>
      </c>
      <c r="G58" s="3">
        <v>30.67</v>
      </c>
      <c r="H58" s="3">
        <f>Tabela134[[#This Row],[TARIFA]]+Tabela134[[#This Row],[TAXA DE EMBARQUE]]</f>
        <v>370.57</v>
      </c>
    </row>
    <row r="59" spans="2:8" ht="18.75" x14ac:dyDescent="0.3">
      <c r="B59" s="9" t="s">
        <v>15</v>
      </c>
      <c r="C59" s="1" t="s">
        <v>0</v>
      </c>
      <c r="D59" s="1" t="s">
        <v>16</v>
      </c>
      <c r="E59" s="2">
        <v>43875</v>
      </c>
      <c r="F59" s="6">
        <v>869.9</v>
      </c>
      <c r="G59" s="6">
        <v>32.950000000000003</v>
      </c>
      <c r="H59" s="6">
        <f>Tabela134[[#This Row],[TARIFA]]+Tabela134[[#This Row],[TAXA DE EMBARQUE]]</f>
        <v>902.85</v>
      </c>
    </row>
    <row r="60" spans="2:8" ht="18.75" x14ac:dyDescent="0.3">
      <c r="B60" s="9" t="s">
        <v>13</v>
      </c>
      <c r="C60" s="1" t="s">
        <v>0</v>
      </c>
      <c r="D60" s="1" t="s">
        <v>16</v>
      </c>
      <c r="E60" s="2">
        <v>43875</v>
      </c>
      <c r="F60" s="3">
        <v>771.9</v>
      </c>
      <c r="G60" s="3">
        <v>30.67</v>
      </c>
      <c r="H60" s="3">
        <f>Tabela134[[#This Row],[TARIFA]]+Tabela134[[#This Row],[TAXA DE EMBARQUE]]</f>
        <v>802.56999999999994</v>
      </c>
    </row>
    <row r="61" spans="2:8" ht="18.75" x14ac:dyDescent="0.3">
      <c r="B61" s="9" t="s">
        <v>15</v>
      </c>
      <c r="C61" s="1" t="s">
        <v>0</v>
      </c>
      <c r="D61" s="1" t="s">
        <v>16</v>
      </c>
      <c r="E61" s="2">
        <v>43875</v>
      </c>
      <c r="F61" s="6">
        <v>869.9</v>
      </c>
      <c r="G61" s="6">
        <v>32.950000000000003</v>
      </c>
      <c r="H61" s="6">
        <f>Tabela134[[#This Row],[TARIFA]]+Tabela134[[#This Row],[TAXA DE EMBARQUE]]</f>
        <v>902.85</v>
      </c>
    </row>
    <row r="62" spans="2:8" ht="18.75" x14ac:dyDescent="0.3">
      <c r="B62" s="1" t="s">
        <v>19</v>
      </c>
      <c r="C62" s="1" t="s">
        <v>0</v>
      </c>
      <c r="D62" s="1" t="s">
        <v>8</v>
      </c>
      <c r="E62" s="2">
        <v>43879</v>
      </c>
      <c r="F62" s="3">
        <v>791.9</v>
      </c>
      <c r="G62" s="3">
        <v>30.67</v>
      </c>
      <c r="H62" s="3">
        <f>Tabela134[[#This Row],[TARIFA]]+Tabela134[[#This Row],[TAXA DE EMBARQUE]]</f>
        <v>822.56999999999994</v>
      </c>
    </row>
    <row r="63" spans="2:8" ht="18.75" x14ac:dyDescent="0.3">
      <c r="B63" s="1" t="s">
        <v>20</v>
      </c>
      <c r="C63" s="1" t="s">
        <v>0</v>
      </c>
      <c r="D63" s="1" t="s">
        <v>8</v>
      </c>
      <c r="E63" s="2">
        <v>43879</v>
      </c>
      <c r="F63" s="3">
        <v>746.9</v>
      </c>
      <c r="G63" s="3">
        <v>27.16</v>
      </c>
      <c r="H63" s="3">
        <f>Tabela134[[#This Row],[TARIFA]]+Tabela134[[#This Row],[TAXA DE EMBARQUE]]</f>
        <v>774.06</v>
      </c>
    </row>
    <row r="64" spans="2:8" ht="18.75" x14ac:dyDescent="0.3">
      <c r="B64" s="1" t="s">
        <v>19</v>
      </c>
      <c r="C64" s="1" t="s">
        <v>0</v>
      </c>
      <c r="D64" s="1" t="s">
        <v>8</v>
      </c>
      <c r="E64" s="2">
        <v>43879</v>
      </c>
      <c r="F64" s="3">
        <v>791.9</v>
      </c>
      <c r="G64" s="3">
        <v>30.67</v>
      </c>
      <c r="H64" s="3">
        <f>Tabela134[[#This Row],[TARIFA]]+Tabela134[[#This Row],[TAXA DE EMBARQUE]]</f>
        <v>822.56999999999994</v>
      </c>
    </row>
    <row r="65" spans="2:8" ht="18.75" x14ac:dyDescent="0.3">
      <c r="B65" s="1" t="s">
        <v>20</v>
      </c>
      <c r="C65" s="1" t="s">
        <v>0</v>
      </c>
      <c r="D65" s="1" t="s">
        <v>8</v>
      </c>
      <c r="E65" s="2">
        <v>43879</v>
      </c>
      <c r="F65" s="3">
        <v>746.9</v>
      </c>
      <c r="G65" s="3">
        <v>27.16</v>
      </c>
      <c r="H65" s="3">
        <f>Tabela134[[#This Row],[TARIFA]]+Tabela134[[#This Row],[TAXA DE EMBARQUE]]</f>
        <v>774.06</v>
      </c>
    </row>
    <row r="66" spans="2:8" ht="18.75" x14ac:dyDescent="0.3">
      <c r="B66" s="1" t="s">
        <v>19</v>
      </c>
      <c r="C66" s="1" t="s">
        <v>0</v>
      </c>
      <c r="D66" s="1" t="s">
        <v>8</v>
      </c>
      <c r="E66" s="2">
        <v>43879</v>
      </c>
      <c r="F66" s="3">
        <v>791.9</v>
      </c>
      <c r="G66" s="3">
        <v>30.67</v>
      </c>
      <c r="H66" s="3">
        <f>Tabela134[[#This Row],[TARIFA]]+Tabela134[[#This Row],[TAXA DE EMBARQUE]]</f>
        <v>822.56999999999994</v>
      </c>
    </row>
    <row r="67" spans="2:8" ht="18.75" x14ac:dyDescent="0.3">
      <c r="B67" s="1" t="s">
        <v>20</v>
      </c>
      <c r="C67" s="1" t="s">
        <v>0</v>
      </c>
      <c r="D67" s="1" t="s">
        <v>8</v>
      </c>
      <c r="E67" s="2">
        <v>43879</v>
      </c>
      <c r="F67" s="3">
        <v>746.9</v>
      </c>
      <c r="G67" s="3">
        <v>27.16</v>
      </c>
      <c r="H67" s="3">
        <f>Tabela134[[#This Row],[TARIFA]]+Tabela134[[#This Row],[TAXA DE EMBARQUE]]</f>
        <v>774.06</v>
      </c>
    </row>
    <row r="68" spans="2:8" ht="18.75" x14ac:dyDescent="0.3">
      <c r="B68" s="9" t="s">
        <v>13</v>
      </c>
      <c r="C68" s="1" t="s">
        <v>18</v>
      </c>
      <c r="D68" s="1" t="s">
        <v>8</v>
      </c>
      <c r="E68" s="2">
        <v>43879</v>
      </c>
      <c r="F68" s="3">
        <v>287.89999999999998</v>
      </c>
      <c r="G68" s="3">
        <v>30.67</v>
      </c>
      <c r="H68" s="3">
        <f>Tabela134[[#This Row],[TARIFA]]+Tabela134[[#This Row],[TAXA DE EMBARQUE]]</f>
        <v>318.57</v>
      </c>
    </row>
    <row r="69" spans="2:8" ht="18.75" x14ac:dyDescent="0.3">
      <c r="B69" s="9" t="s">
        <v>15</v>
      </c>
      <c r="C69" s="1" t="s">
        <v>18</v>
      </c>
      <c r="D69" s="1" t="s">
        <v>8</v>
      </c>
      <c r="E69" s="7">
        <v>43879</v>
      </c>
      <c r="F69" s="6">
        <v>287.89999999999998</v>
      </c>
      <c r="G69" s="6">
        <v>34.57</v>
      </c>
      <c r="H69" s="6">
        <f>Tabela134[[#This Row],[TARIFA]]+Tabela134[[#This Row],[TAXA DE EMBARQUE]]</f>
        <v>322.46999999999997</v>
      </c>
    </row>
    <row r="70" spans="2:8" ht="18.75" x14ac:dyDescent="0.3">
      <c r="B70" s="9" t="s">
        <v>13</v>
      </c>
      <c r="C70" s="1" t="s">
        <v>18</v>
      </c>
      <c r="D70" s="1" t="s">
        <v>8</v>
      </c>
      <c r="E70" s="2">
        <v>43879</v>
      </c>
      <c r="F70" s="3">
        <v>287.89999999999998</v>
      </c>
      <c r="G70" s="3">
        <v>30.67</v>
      </c>
      <c r="H70" s="3">
        <f>Tabela134[[#This Row],[TARIFA]]+Tabela134[[#This Row],[TAXA DE EMBARQUE]]</f>
        <v>318.57</v>
      </c>
    </row>
    <row r="71" spans="2:8" ht="18.75" x14ac:dyDescent="0.3">
      <c r="B71" s="9" t="s">
        <v>15</v>
      </c>
      <c r="C71" s="1" t="s">
        <v>18</v>
      </c>
      <c r="D71" s="1" t="s">
        <v>8</v>
      </c>
      <c r="E71" s="7">
        <v>43879</v>
      </c>
      <c r="F71" s="6">
        <v>287.89999999999998</v>
      </c>
      <c r="G71" s="6">
        <v>34.57</v>
      </c>
      <c r="H71" s="6">
        <f>Tabela134[[#This Row],[TARIFA]]+Tabela134[[#This Row],[TAXA DE EMBARQUE]]</f>
        <v>322.46999999999997</v>
      </c>
    </row>
    <row r="72" spans="2:8" ht="18.75" x14ac:dyDescent="0.3">
      <c r="B72" s="9" t="s">
        <v>13</v>
      </c>
      <c r="C72" s="1" t="s">
        <v>25</v>
      </c>
      <c r="D72" s="1" t="s">
        <v>8</v>
      </c>
      <c r="E72" s="2">
        <v>43879</v>
      </c>
      <c r="F72" s="3">
        <v>624.4</v>
      </c>
      <c r="G72" s="3">
        <v>30.67</v>
      </c>
      <c r="H72" s="3">
        <f>Tabela134[[#This Row],[TARIFA]]+Tabela134[[#This Row],[TAXA DE EMBARQUE]]</f>
        <v>655.06999999999994</v>
      </c>
    </row>
    <row r="73" spans="2:8" ht="18.75" x14ac:dyDescent="0.3">
      <c r="B73" s="9" t="s">
        <v>15</v>
      </c>
      <c r="C73" s="1" t="s">
        <v>25</v>
      </c>
      <c r="D73" s="1" t="s">
        <v>8</v>
      </c>
      <c r="E73" s="2">
        <v>43879</v>
      </c>
      <c r="F73" s="3">
        <v>624.4</v>
      </c>
      <c r="G73" s="6">
        <v>34.57</v>
      </c>
      <c r="H73" s="3">
        <f>Tabela134[[#This Row],[TARIFA]]+Tabela134[[#This Row],[TAXA DE EMBARQUE]]</f>
        <v>658.97</v>
      </c>
    </row>
    <row r="74" spans="2:8" ht="18.75" x14ac:dyDescent="0.3">
      <c r="B74" s="9" t="s">
        <v>13</v>
      </c>
      <c r="C74" s="1" t="s">
        <v>25</v>
      </c>
      <c r="D74" s="1" t="s">
        <v>8</v>
      </c>
      <c r="E74" s="2">
        <v>43879</v>
      </c>
      <c r="F74" s="3">
        <v>624.4</v>
      </c>
      <c r="G74" s="3">
        <v>30.67</v>
      </c>
      <c r="H74" s="3">
        <f>Tabela134[[#This Row],[TARIFA]]+Tabela134[[#This Row],[TAXA DE EMBARQUE]]</f>
        <v>655.06999999999994</v>
      </c>
    </row>
    <row r="75" spans="2:8" ht="18.75" x14ac:dyDescent="0.3">
      <c r="B75" s="9" t="s">
        <v>15</v>
      </c>
      <c r="C75" s="1" t="s">
        <v>25</v>
      </c>
      <c r="D75" s="1" t="s">
        <v>8</v>
      </c>
      <c r="E75" s="2">
        <v>43879</v>
      </c>
      <c r="F75" s="3">
        <v>624.4</v>
      </c>
      <c r="G75" s="6">
        <v>34.57</v>
      </c>
      <c r="H75" s="3">
        <f>Tabela134[[#This Row],[TARIFA]]+Tabela134[[#This Row],[TAXA DE EMBARQUE]]</f>
        <v>658.97</v>
      </c>
    </row>
    <row r="76" spans="2:8" ht="18.75" x14ac:dyDescent="0.3">
      <c r="B76" s="9" t="s">
        <v>13</v>
      </c>
      <c r="C76" s="1" t="s">
        <v>18</v>
      </c>
      <c r="D76" s="1" t="s">
        <v>8</v>
      </c>
      <c r="E76" s="2">
        <v>43879</v>
      </c>
      <c r="F76" s="3">
        <v>341.9</v>
      </c>
      <c r="G76" s="3">
        <v>30.67</v>
      </c>
      <c r="H76" s="3">
        <f>Tabela134[[#This Row],[TARIFA]]+Tabela134[[#This Row],[TAXA DE EMBARQUE]]</f>
        <v>372.57</v>
      </c>
    </row>
    <row r="77" spans="2:8" ht="18.75" x14ac:dyDescent="0.3">
      <c r="B77" s="9" t="s">
        <v>15</v>
      </c>
      <c r="C77" s="1" t="s">
        <v>18</v>
      </c>
      <c r="D77" s="1" t="s">
        <v>8</v>
      </c>
      <c r="E77" s="7">
        <v>43879</v>
      </c>
      <c r="F77" s="6">
        <v>341.9</v>
      </c>
      <c r="G77" s="6">
        <v>34.57</v>
      </c>
      <c r="H77" s="6">
        <f>Tabela134[[#This Row],[TARIFA]]+Tabela134[[#This Row],[TAXA DE EMBARQUE]]</f>
        <v>376.46999999999997</v>
      </c>
    </row>
    <row r="78" spans="2:8" ht="18.75" x14ac:dyDescent="0.3">
      <c r="B78" s="9" t="s">
        <v>13</v>
      </c>
      <c r="C78" s="1" t="s">
        <v>18</v>
      </c>
      <c r="D78" s="1" t="s">
        <v>8</v>
      </c>
      <c r="E78" s="2">
        <v>43879</v>
      </c>
      <c r="F78" s="3">
        <v>374.4</v>
      </c>
      <c r="G78" s="3">
        <v>30.67</v>
      </c>
      <c r="H78" s="3">
        <f>Tabela134[[#This Row],[TARIFA]]+Tabela134[[#This Row],[TAXA DE EMBARQUE]]</f>
        <v>405.07</v>
      </c>
    </row>
    <row r="79" spans="2:8" ht="18.75" x14ac:dyDescent="0.3">
      <c r="B79" s="9" t="s">
        <v>15</v>
      </c>
      <c r="C79" s="1" t="s">
        <v>18</v>
      </c>
      <c r="D79" s="1" t="s">
        <v>8</v>
      </c>
      <c r="E79" s="2">
        <v>43879</v>
      </c>
      <c r="F79" s="6">
        <v>374.4</v>
      </c>
      <c r="G79" s="6">
        <v>34.57</v>
      </c>
      <c r="H79" s="6">
        <f>Tabela134[[#This Row],[TARIFA]]+Tabela134[[#This Row],[TAXA DE EMBARQUE]]</f>
        <v>408.96999999999997</v>
      </c>
    </row>
    <row r="80" spans="2:8" ht="18.75" x14ac:dyDescent="0.3">
      <c r="B80" s="9" t="s">
        <v>13</v>
      </c>
      <c r="C80" s="1" t="s">
        <v>18</v>
      </c>
      <c r="D80" s="1" t="s">
        <v>8</v>
      </c>
      <c r="E80" s="2">
        <v>43879</v>
      </c>
      <c r="F80" s="3">
        <v>450.9</v>
      </c>
      <c r="G80" s="3">
        <v>30.67</v>
      </c>
      <c r="H80" s="3">
        <f>Tabela134[[#This Row],[TARIFA]]+Tabela134[[#This Row],[TAXA DE EMBARQUE]]</f>
        <v>481.57</v>
      </c>
    </row>
    <row r="81" spans="2:8" ht="18.75" x14ac:dyDescent="0.3">
      <c r="B81" s="9" t="s">
        <v>15</v>
      </c>
      <c r="C81" s="1" t="s">
        <v>18</v>
      </c>
      <c r="D81" s="1" t="s">
        <v>8</v>
      </c>
      <c r="E81" s="2">
        <v>43879</v>
      </c>
      <c r="F81" s="6">
        <v>450.9</v>
      </c>
      <c r="G81" s="6">
        <v>34.57</v>
      </c>
      <c r="H81" s="6">
        <f>Tabela134[[#This Row],[TARIFA]]+Tabela134[[#This Row],[TAXA DE EMBARQUE]]</f>
        <v>485.46999999999997</v>
      </c>
    </row>
    <row r="82" spans="2:8" ht="18.75" x14ac:dyDescent="0.3">
      <c r="B82" s="9" t="s">
        <v>13</v>
      </c>
      <c r="C82" s="1" t="s">
        <v>18</v>
      </c>
      <c r="D82" s="1" t="s">
        <v>8</v>
      </c>
      <c r="E82" s="2">
        <v>43879</v>
      </c>
      <c r="F82" s="3">
        <v>472.4</v>
      </c>
      <c r="G82" s="3">
        <v>30.67</v>
      </c>
      <c r="H82" s="3">
        <f>Tabela134[[#This Row],[TARIFA]]+Tabela134[[#This Row],[TAXA DE EMBARQUE]]</f>
        <v>503.07</v>
      </c>
    </row>
    <row r="83" spans="2:8" ht="18.75" x14ac:dyDescent="0.3">
      <c r="B83" s="9" t="s">
        <v>15</v>
      </c>
      <c r="C83" s="1" t="s">
        <v>18</v>
      </c>
      <c r="D83" s="1" t="s">
        <v>8</v>
      </c>
      <c r="E83" s="2">
        <v>43879</v>
      </c>
      <c r="F83" s="6">
        <v>472.4</v>
      </c>
      <c r="G83" s="6">
        <v>34.57</v>
      </c>
      <c r="H83" s="6">
        <f>Tabela134[[#This Row],[TARIFA]]+Tabela134[[#This Row],[TAXA DE EMBARQUE]]</f>
        <v>506.96999999999997</v>
      </c>
    </row>
    <row r="84" spans="2:8" ht="18.75" x14ac:dyDescent="0.3">
      <c r="B84" s="9" t="s">
        <v>13</v>
      </c>
      <c r="C84" s="1" t="s">
        <v>18</v>
      </c>
      <c r="D84" s="1" t="s">
        <v>8</v>
      </c>
      <c r="E84" s="2">
        <v>43879</v>
      </c>
      <c r="F84" s="3">
        <v>547.9</v>
      </c>
      <c r="G84" s="3">
        <v>30.67</v>
      </c>
      <c r="H84" s="3">
        <f>Tabela134[[#This Row],[TARIFA]]+Tabela134[[#This Row],[TAXA DE EMBARQUE]]</f>
        <v>578.56999999999994</v>
      </c>
    </row>
    <row r="85" spans="2:8" ht="18.75" x14ac:dyDescent="0.3">
      <c r="B85" s="9" t="s">
        <v>15</v>
      </c>
      <c r="C85" s="1" t="s">
        <v>18</v>
      </c>
      <c r="D85" s="1" t="s">
        <v>8</v>
      </c>
      <c r="E85" s="2">
        <v>43879</v>
      </c>
      <c r="F85" s="6">
        <v>547.9</v>
      </c>
      <c r="G85" s="6">
        <v>34.57</v>
      </c>
      <c r="H85" s="6">
        <f>Tabela134[[#This Row],[TARIFA]]+Tabela134[[#This Row],[TAXA DE EMBARQUE]]</f>
        <v>582.47</v>
      </c>
    </row>
    <row r="86" spans="2:8" ht="18.75" x14ac:dyDescent="0.3">
      <c r="B86" s="9" t="s">
        <v>13</v>
      </c>
      <c r="C86" s="1" t="s">
        <v>0</v>
      </c>
      <c r="D86" s="1" t="s">
        <v>8</v>
      </c>
      <c r="E86" s="2">
        <v>43879</v>
      </c>
      <c r="F86" s="3">
        <v>1799.9</v>
      </c>
      <c r="G86" s="3">
        <v>30.67</v>
      </c>
      <c r="H86" s="3">
        <f>Tabela134[[#This Row],[TARIFA]]+Tabela134[[#This Row],[TAXA DE EMBARQUE]]</f>
        <v>1830.5700000000002</v>
      </c>
    </row>
    <row r="87" spans="2:8" ht="18.75" x14ac:dyDescent="0.3">
      <c r="B87" s="9" t="s">
        <v>15</v>
      </c>
      <c r="C87" s="1" t="s">
        <v>18</v>
      </c>
      <c r="D87" s="1" t="s">
        <v>8</v>
      </c>
      <c r="E87" s="2">
        <v>43879</v>
      </c>
      <c r="F87" s="6">
        <v>1799.9</v>
      </c>
      <c r="G87" s="6">
        <v>34.57</v>
      </c>
      <c r="H87" s="6">
        <f>Tabela134[[#This Row],[TARIFA]]+Tabela134[[#This Row],[TAXA DE EMBARQUE]]</f>
        <v>1834.47</v>
      </c>
    </row>
    <row r="88" spans="2:8" ht="18.75" x14ac:dyDescent="0.3">
      <c r="B88" s="9" t="s">
        <v>13</v>
      </c>
      <c r="C88" s="1" t="s">
        <v>18</v>
      </c>
      <c r="D88" s="1" t="s">
        <v>8</v>
      </c>
      <c r="E88" s="2">
        <v>43879</v>
      </c>
      <c r="F88" s="3">
        <v>320.39999999999998</v>
      </c>
      <c r="G88" s="3">
        <v>30.67</v>
      </c>
      <c r="H88" s="3">
        <f>Tabela134[[#This Row],[TARIFA]]+Tabela134[[#This Row],[TAXA DE EMBARQUE]]</f>
        <v>351.07</v>
      </c>
    </row>
    <row r="89" spans="2:8" ht="18.75" x14ac:dyDescent="0.3">
      <c r="B89" s="9" t="s">
        <v>15</v>
      </c>
      <c r="C89" s="1" t="s">
        <v>18</v>
      </c>
      <c r="D89" s="1" t="s">
        <v>8</v>
      </c>
      <c r="E89" s="2">
        <v>43879</v>
      </c>
      <c r="F89" s="6">
        <v>320.39999999999998</v>
      </c>
      <c r="G89" s="6">
        <v>34.57</v>
      </c>
      <c r="H89" s="6">
        <f>Tabela134[[#This Row],[TARIFA]]+Tabela134[[#This Row],[TAXA DE EMBARQUE]]</f>
        <v>354.96999999999997</v>
      </c>
    </row>
    <row r="90" spans="2:8" ht="18.75" x14ac:dyDescent="0.3">
      <c r="B90" s="9" t="s">
        <v>13</v>
      </c>
      <c r="C90" s="1" t="s">
        <v>0</v>
      </c>
      <c r="D90" s="1" t="s">
        <v>16</v>
      </c>
      <c r="E90" s="2">
        <v>43882</v>
      </c>
      <c r="F90" s="3">
        <v>1530.9</v>
      </c>
      <c r="G90" s="3">
        <v>30.67</v>
      </c>
      <c r="H90" s="3">
        <f>Tabela134[[#This Row],[TARIFA]]+Tabela134[[#This Row],[TAXA DE EMBARQUE]]</f>
        <v>1561.5700000000002</v>
      </c>
    </row>
    <row r="91" spans="2:8" ht="18.75" x14ac:dyDescent="0.3">
      <c r="B91" s="9" t="s">
        <v>15</v>
      </c>
      <c r="C91" s="1" t="s">
        <v>18</v>
      </c>
      <c r="D91" s="1" t="s">
        <v>16</v>
      </c>
      <c r="E91" s="2">
        <v>43882</v>
      </c>
      <c r="F91" s="6">
        <v>1086.9000000000001</v>
      </c>
      <c r="G91" s="6">
        <v>34.57</v>
      </c>
      <c r="H91" s="6">
        <f>Tabela134[[#This Row],[TARIFA]]+Tabela134[[#This Row],[TAXA DE EMBARQUE]]</f>
        <v>1121.47</v>
      </c>
    </row>
    <row r="92" spans="2:8" ht="18.75" x14ac:dyDescent="0.3">
      <c r="B92" s="9" t="s">
        <v>13</v>
      </c>
      <c r="C92" s="1" t="s">
        <v>25</v>
      </c>
      <c r="D92" s="1" t="s">
        <v>8</v>
      </c>
      <c r="E92" s="2">
        <v>43889</v>
      </c>
      <c r="F92" s="3">
        <v>1091.9000000000001</v>
      </c>
      <c r="G92" s="3">
        <v>30.67</v>
      </c>
      <c r="H92" s="3">
        <f>Tabela134[[#This Row],[TARIFA]]+Tabela134[[#This Row],[TAXA DE EMBARQUE]]</f>
        <v>1122.5700000000002</v>
      </c>
    </row>
    <row r="93" spans="2:8" ht="18.75" x14ac:dyDescent="0.3">
      <c r="B93" s="9" t="s">
        <v>15</v>
      </c>
      <c r="C93" s="1" t="s">
        <v>25</v>
      </c>
      <c r="D93" s="1" t="s">
        <v>8</v>
      </c>
      <c r="E93" s="2">
        <v>43889</v>
      </c>
      <c r="F93" s="6">
        <v>706.9</v>
      </c>
      <c r="G93" s="6">
        <v>34.57</v>
      </c>
      <c r="H93" s="6">
        <f>Tabela134[[#This Row],[TARIFA]]+Tabela134[[#This Row],[TAXA DE EMBARQUE]]</f>
        <v>741.47</v>
      </c>
    </row>
    <row r="94" spans="2:8" ht="18.75" x14ac:dyDescent="0.3">
      <c r="B94" s="1" t="s">
        <v>21</v>
      </c>
      <c r="C94" s="1" t="s">
        <v>0</v>
      </c>
      <c r="D94" s="1" t="s">
        <v>16</v>
      </c>
      <c r="E94" s="2">
        <v>43889</v>
      </c>
      <c r="F94" s="3">
        <v>1173</v>
      </c>
      <c r="G94" s="3">
        <v>30.67</v>
      </c>
      <c r="H94" s="3">
        <f>Tabela134[[#This Row],[TARIFA]]+Tabela134[[#This Row],[TAXA DE EMBARQUE]]</f>
        <v>1203.67</v>
      </c>
    </row>
    <row r="95" spans="2:8" ht="18.75" x14ac:dyDescent="0.3">
      <c r="B95" s="1" t="s">
        <v>22</v>
      </c>
      <c r="C95" s="1" t="s">
        <v>18</v>
      </c>
      <c r="D95" s="1" t="s">
        <v>16</v>
      </c>
      <c r="E95" s="2">
        <v>43889</v>
      </c>
      <c r="F95" s="3">
        <v>947.9</v>
      </c>
      <c r="G95" s="3">
        <v>34.57</v>
      </c>
      <c r="H95" s="3">
        <f>Tabela134[[#This Row],[TARIFA]]+Tabela134[[#This Row],[TAXA DE EMBARQUE]]</f>
        <v>982.47</v>
      </c>
    </row>
    <row r="96" spans="2:8" ht="18.75" x14ac:dyDescent="0.3">
      <c r="B96" s="9" t="s">
        <v>13</v>
      </c>
      <c r="C96" s="1" t="s">
        <v>0</v>
      </c>
      <c r="D96" s="1" t="s">
        <v>8</v>
      </c>
      <c r="E96" s="2">
        <v>43889</v>
      </c>
      <c r="F96" s="3">
        <v>1086.9000000000001</v>
      </c>
      <c r="G96" s="3">
        <v>30.67</v>
      </c>
      <c r="H96" s="3">
        <f>Tabela134[[#This Row],[TARIFA]]+Tabela134[[#This Row],[TAXA DE EMBARQUE]]</f>
        <v>1117.5700000000002</v>
      </c>
    </row>
    <row r="97" spans="2:8" ht="18.75" x14ac:dyDescent="0.3">
      <c r="B97" s="9" t="s">
        <v>15</v>
      </c>
      <c r="C97" s="1" t="s">
        <v>0</v>
      </c>
      <c r="D97" s="1" t="s">
        <v>8</v>
      </c>
      <c r="E97" s="2">
        <v>43889</v>
      </c>
      <c r="F97" s="6">
        <v>926.9</v>
      </c>
      <c r="G97" s="6">
        <v>34.57</v>
      </c>
      <c r="H97" s="6">
        <f>Tabela134[[#This Row],[TARIFA]]+Tabela134[[#This Row],[TAXA DE EMBARQUE]]</f>
        <v>961.47</v>
      </c>
    </row>
    <row r="98" spans="2:8" ht="18.75" x14ac:dyDescent="0.3">
      <c r="B98" s="1" t="s">
        <v>19</v>
      </c>
      <c r="C98" s="1" t="s">
        <v>18</v>
      </c>
      <c r="D98" s="1" t="s">
        <v>16</v>
      </c>
      <c r="E98" s="2">
        <v>43893</v>
      </c>
      <c r="F98" s="3">
        <v>965.9</v>
      </c>
      <c r="G98" s="3">
        <v>30.67</v>
      </c>
      <c r="H98" s="3">
        <f>Tabela134[[#This Row],[TARIFA]]+Tabela134[[#This Row],[TAXA DE EMBARQUE]]</f>
        <v>996.56999999999994</v>
      </c>
    </row>
    <row r="99" spans="2:8" ht="18.75" x14ac:dyDescent="0.3">
      <c r="B99" s="1" t="s">
        <v>20</v>
      </c>
      <c r="C99" s="1" t="s">
        <v>0</v>
      </c>
      <c r="D99" s="1" t="s">
        <v>16</v>
      </c>
      <c r="E99" s="2">
        <v>43893</v>
      </c>
      <c r="F99" s="3">
        <v>1564.9</v>
      </c>
      <c r="G99" s="3">
        <v>27.16</v>
      </c>
      <c r="H99" s="3">
        <f>Tabela134[[#This Row],[TARIFA]]+Tabela134[[#This Row],[TAXA DE EMBARQUE]]</f>
        <v>1592.0600000000002</v>
      </c>
    </row>
    <row r="100" spans="2:8" ht="18.75" x14ac:dyDescent="0.3">
      <c r="B100" s="9" t="s">
        <v>13</v>
      </c>
      <c r="C100" s="1" t="s">
        <v>18</v>
      </c>
      <c r="D100" s="1" t="s">
        <v>16</v>
      </c>
      <c r="E100" s="2">
        <v>43893</v>
      </c>
      <c r="F100" s="3">
        <v>776.9</v>
      </c>
      <c r="G100" s="3">
        <v>30.67</v>
      </c>
      <c r="H100" s="3">
        <f>Tabela134[[#This Row],[TARIFA]]+Tabela134[[#This Row],[TAXA DE EMBARQUE]]</f>
        <v>807.56999999999994</v>
      </c>
    </row>
    <row r="101" spans="2:8" ht="18.75" x14ac:dyDescent="0.3">
      <c r="B101" s="9" t="s">
        <v>15</v>
      </c>
      <c r="C101" s="1" t="s">
        <v>18</v>
      </c>
      <c r="D101" s="1" t="s">
        <v>16</v>
      </c>
      <c r="E101" s="2">
        <v>43893</v>
      </c>
      <c r="F101" s="6">
        <v>1130.9000000000001</v>
      </c>
      <c r="G101" s="6">
        <v>34.57</v>
      </c>
      <c r="H101" s="6">
        <f>Tabela134[[#This Row],[TARIFA]]+Tabela134[[#This Row],[TAXA DE EMBARQUE]]</f>
        <v>1165.47</v>
      </c>
    </row>
    <row r="102" spans="2:8" ht="18.75" x14ac:dyDescent="0.3">
      <c r="B102" s="1" t="s">
        <v>21</v>
      </c>
      <c r="C102" s="1" t="s">
        <v>0</v>
      </c>
      <c r="D102" s="1" t="s">
        <v>16</v>
      </c>
      <c r="E102" s="2">
        <v>43893</v>
      </c>
      <c r="F102" s="3">
        <v>864</v>
      </c>
      <c r="G102" s="3">
        <v>30.67</v>
      </c>
      <c r="H102" s="3">
        <f>Tabela134[[#This Row],[TARIFA]]+Tabela134[[#This Row],[TAXA DE EMBARQUE]]</f>
        <v>894.67</v>
      </c>
    </row>
    <row r="103" spans="2:8" ht="18.75" x14ac:dyDescent="0.3">
      <c r="B103" s="1" t="s">
        <v>22</v>
      </c>
      <c r="C103" s="1" t="s">
        <v>18</v>
      </c>
      <c r="D103" s="1" t="s">
        <v>16</v>
      </c>
      <c r="E103" s="2">
        <v>43893</v>
      </c>
      <c r="F103" s="3">
        <v>947.9</v>
      </c>
      <c r="G103" s="3">
        <v>34.57</v>
      </c>
      <c r="H103" s="3">
        <f>Tabela134[[#This Row],[TARIFA]]+Tabela134[[#This Row],[TAXA DE EMBARQUE]]</f>
        <v>982.47</v>
      </c>
    </row>
    <row r="104" spans="2:8" ht="18.75" x14ac:dyDescent="0.3">
      <c r="B104" s="1" t="s">
        <v>20</v>
      </c>
      <c r="C104" s="1" t="s">
        <v>0</v>
      </c>
      <c r="D104" s="1" t="s">
        <v>16</v>
      </c>
      <c r="E104" s="2">
        <v>43893</v>
      </c>
      <c r="F104" s="3">
        <v>1399.9</v>
      </c>
      <c r="G104" s="3">
        <v>27.16</v>
      </c>
      <c r="H104" s="3">
        <f>Tabela134[[#This Row],[TARIFA]]+Tabela134[[#This Row],[TAXA DE EMBARQUE]]</f>
        <v>1427.0600000000002</v>
      </c>
    </row>
    <row r="105" spans="2:8" ht="18.75" x14ac:dyDescent="0.3">
      <c r="B105" s="9" t="s">
        <v>10</v>
      </c>
      <c r="C105" s="1" t="s">
        <v>0</v>
      </c>
      <c r="D105" s="1" t="s">
        <v>8</v>
      </c>
      <c r="E105" s="2">
        <v>43894</v>
      </c>
      <c r="F105" s="3">
        <v>1686.45</v>
      </c>
      <c r="G105" s="3">
        <v>30.67</v>
      </c>
      <c r="H105" s="3">
        <f>Tabela134[[#This Row],[TARIFA]]+Tabela134[[#This Row],[TAXA DE EMBARQUE]]</f>
        <v>1717.1200000000001</v>
      </c>
    </row>
    <row r="106" spans="2:8" ht="18.75" x14ac:dyDescent="0.3">
      <c r="B106" s="9" t="s">
        <v>9</v>
      </c>
      <c r="C106" s="1" t="s">
        <v>0</v>
      </c>
      <c r="D106" s="1" t="s">
        <v>8</v>
      </c>
      <c r="E106" s="2">
        <v>43894</v>
      </c>
      <c r="F106" s="3">
        <v>1686.45</v>
      </c>
      <c r="G106" s="6">
        <v>34.57</v>
      </c>
      <c r="H106" s="3">
        <f>F106+G106</f>
        <v>1721.02</v>
      </c>
    </row>
    <row r="107" spans="2:8" ht="18.75" x14ac:dyDescent="0.3">
      <c r="B107" s="1" t="s">
        <v>20</v>
      </c>
      <c r="C107" s="1" t="s">
        <v>18</v>
      </c>
      <c r="D107" s="1" t="s">
        <v>16</v>
      </c>
      <c r="E107" s="2">
        <v>43896</v>
      </c>
      <c r="F107" s="3">
        <v>1122.9000000000001</v>
      </c>
      <c r="G107" s="3">
        <v>27.16</v>
      </c>
      <c r="H107" s="3">
        <f>Tabela134[[#This Row],[TARIFA]]+Tabela134[[#This Row],[TAXA DE EMBARQUE]]</f>
        <v>1150.0600000000002</v>
      </c>
    </row>
    <row r="108" spans="2:8" ht="18.75" x14ac:dyDescent="0.3">
      <c r="B108" s="9" t="s">
        <v>13</v>
      </c>
      <c r="C108" s="1" t="s">
        <v>0</v>
      </c>
      <c r="D108" s="1" t="s">
        <v>8</v>
      </c>
      <c r="E108" s="2">
        <v>43903</v>
      </c>
      <c r="F108" s="3">
        <v>1800</v>
      </c>
      <c r="G108" s="3">
        <v>30.67</v>
      </c>
      <c r="H108" s="3">
        <f>Tabela134[[#This Row],[TARIFA]]+Tabela134[[#This Row],[TAXA DE EMBARQUE]]</f>
        <v>1830.67</v>
      </c>
    </row>
    <row r="109" spans="2:8" ht="18.75" x14ac:dyDescent="0.3">
      <c r="B109" s="9" t="s">
        <v>15</v>
      </c>
      <c r="C109" s="1" t="s">
        <v>0</v>
      </c>
      <c r="D109" s="1" t="s">
        <v>8</v>
      </c>
      <c r="E109" s="2">
        <v>43903</v>
      </c>
      <c r="F109" s="6">
        <v>1467.9</v>
      </c>
      <c r="G109" s="6">
        <v>34.57</v>
      </c>
      <c r="H109" s="6">
        <f>Tabela134[[#This Row],[TARIFA]]+Tabela134[[#This Row],[TAXA DE EMBARQUE]]</f>
        <v>1502.47</v>
      </c>
    </row>
    <row r="110" spans="2:8" ht="18.75" x14ac:dyDescent="0.3">
      <c r="B110" s="1" t="s">
        <v>22</v>
      </c>
      <c r="C110" s="1" t="s">
        <v>26</v>
      </c>
      <c r="D110" s="1" t="s">
        <v>16</v>
      </c>
      <c r="E110" s="2">
        <v>43955</v>
      </c>
      <c r="F110" s="3">
        <v>395.9</v>
      </c>
      <c r="G110" s="3">
        <v>30.67</v>
      </c>
      <c r="H110" s="3">
        <f>Tabela134[[#This Row],[TARIFA]]+Tabela134[[#This Row],[TAXA DE EMBARQUE]]</f>
        <v>426.57</v>
      </c>
    </row>
    <row r="111" spans="2:8" ht="18.75" x14ac:dyDescent="0.3">
      <c r="B111" s="9" t="s">
        <v>15</v>
      </c>
      <c r="C111" s="1" t="s">
        <v>18</v>
      </c>
      <c r="D111" s="1" t="s">
        <v>8</v>
      </c>
      <c r="E111" s="2">
        <v>43959</v>
      </c>
      <c r="F111" s="6">
        <v>1074</v>
      </c>
      <c r="G111" s="6">
        <v>34.57</v>
      </c>
      <c r="H111" s="6">
        <f>Tabela134[[#This Row],[TARIFA]]+Tabela134[[#This Row],[TAXA DE EMBARQUE]]</f>
        <v>1108.57</v>
      </c>
    </row>
    <row r="112" spans="2:8" ht="18.75" x14ac:dyDescent="0.3">
      <c r="B112" s="1" t="s">
        <v>20</v>
      </c>
      <c r="C112" s="1" t="s">
        <v>26</v>
      </c>
      <c r="D112" s="1" t="s">
        <v>16</v>
      </c>
      <c r="E112" s="2">
        <v>43994</v>
      </c>
      <c r="F112" s="3">
        <v>1448.9</v>
      </c>
      <c r="G112" s="3">
        <v>27.16</v>
      </c>
      <c r="H112" s="3">
        <f>Tabela134[[#This Row],[TARIFA]]+Tabela134[[#This Row],[TAXA DE EMBARQUE]]</f>
        <v>1476.0600000000002</v>
      </c>
    </row>
    <row r="113" spans="2:8" ht="18.75" x14ac:dyDescent="0.3">
      <c r="B113" s="9" t="s">
        <v>13</v>
      </c>
      <c r="C113" s="1" t="s">
        <v>26</v>
      </c>
      <c r="D113" s="1" t="s">
        <v>16</v>
      </c>
      <c r="E113" s="2">
        <v>43994</v>
      </c>
      <c r="F113" s="3">
        <v>749.9</v>
      </c>
      <c r="G113" s="3">
        <v>30.67</v>
      </c>
      <c r="H113" s="3">
        <f>Tabela134[[#This Row],[TARIFA]]+Tabela134[[#This Row],[TAXA DE EMBARQUE]]</f>
        <v>780.56999999999994</v>
      </c>
    </row>
    <row r="114" spans="2:8" ht="18.75" x14ac:dyDescent="0.3">
      <c r="B114" s="9" t="s">
        <v>15</v>
      </c>
      <c r="C114" s="1" t="s">
        <v>26</v>
      </c>
      <c r="D114" s="1" t="s">
        <v>16</v>
      </c>
      <c r="E114" s="2">
        <v>43994</v>
      </c>
      <c r="F114" s="6">
        <v>1506.9</v>
      </c>
      <c r="G114" s="6">
        <v>34.57</v>
      </c>
      <c r="H114" s="6">
        <f>Tabela134[[#This Row],[TARIFA]]+Tabela134[[#This Row],[TAXA DE EMBARQUE]]</f>
        <v>1541.47</v>
      </c>
    </row>
    <row r="115" spans="2:8" ht="18.75" x14ac:dyDescent="0.3">
      <c r="B115" s="1" t="s">
        <v>21</v>
      </c>
      <c r="C115" s="1" t="s">
        <v>18</v>
      </c>
      <c r="D115" s="1" t="s">
        <v>16</v>
      </c>
      <c r="E115" s="2">
        <v>43994</v>
      </c>
      <c r="F115" s="3">
        <v>706.9</v>
      </c>
      <c r="G115" s="3">
        <v>30.67</v>
      </c>
      <c r="H115" s="3">
        <f>Tabela134[[#This Row],[TARIFA]]+Tabela134[[#This Row],[TAXA DE EMBARQUE]]</f>
        <v>737.56999999999994</v>
      </c>
    </row>
    <row r="116" spans="2:8" ht="18.75" x14ac:dyDescent="0.3">
      <c r="B116" s="1" t="s">
        <v>22</v>
      </c>
      <c r="C116" s="1" t="s">
        <v>18</v>
      </c>
      <c r="D116" s="1" t="s">
        <v>16</v>
      </c>
      <c r="E116" s="2">
        <v>43994</v>
      </c>
      <c r="F116" s="3">
        <v>1074</v>
      </c>
      <c r="G116" s="3">
        <v>34.57</v>
      </c>
      <c r="H116" s="3">
        <f>Tabela134[[#This Row],[TARIFA]]+Tabela134[[#This Row],[TAXA DE EMBARQUE]]</f>
        <v>1108.57</v>
      </c>
    </row>
    <row r="117" spans="2:8" ht="18.75" x14ac:dyDescent="0.3">
      <c r="B117" s="1" t="s">
        <v>19</v>
      </c>
      <c r="C117" s="1" t="s">
        <v>18</v>
      </c>
      <c r="D117" s="1" t="s">
        <v>16</v>
      </c>
      <c r="E117" s="2">
        <v>44006</v>
      </c>
      <c r="F117" s="3">
        <v>312.89999999999998</v>
      </c>
      <c r="G117" s="3">
        <v>30.67</v>
      </c>
      <c r="H117" s="3">
        <f>Tabela134[[#This Row],[TARIFA]]+Tabela134[[#This Row],[TAXA DE EMBARQUE]]</f>
        <v>343.57</v>
      </c>
    </row>
    <row r="118" spans="2:8" ht="18.75" x14ac:dyDescent="0.3">
      <c r="B118" s="9" t="s">
        <v>13</v>
      </c>
      <c r="C118" s="1" t="s">
        <v>18</v>
      </c>
      <c r="D118" s="1" t="s">
        <v>8</v>
      </c>
      <c r="E118" s="2">
        <v>44007</v>
      </c>
      <c r="F118" s="3">
        <v>226.9</v>
      </c>
      <c r="G118" s="3">
        <v>30.67</v>
      </c>
      <c r="H118" s="3">
        <f>Tabela134[[#This Row],[TARIFA]]+Tabela134[[#This Row],[TAXA DE EMBARQUE]]</f>
        <v>257.57</v>
      </c>
    </row>
    <row r="119" spans="2:8" ht="18.75" x14ac:dyDescent="0.3">
      <c r="B119" s="1" t="s">
        <v>22</v>
      </c>
      <c r="C119" s="1" t="s">
        <v>0</v>
      </c>
      <c r="D119" s="1" t="s">
        <v>8</v>
      </c>
      <c r="E119" s="2">
        <v>44007</v>
      </c>
      <c r="F119" s="3">
        <v>530</v>
      </c>
      <c r="G119" s="3">
        <v>34.57</v>
      </c>
      <c r="H119" s="3">
        <f>Tabela134[[#This Row],[TARIFA]]+Tabela134[[#This Row],[TAXA DE EMBARQUE]]</f>
        <v>564.57000000000005</v>
      </c>
    </row>
    <row r="120" spans="2:8" ht="18.75" x14ac:dyDescent="0.3">
      <c r="B120" s="9" t="s">
        <v>13</v>
      </c>
      <c r="C120" s="1" t="s">
        <v>18</v>
      </c>
      <c r="D120" s="1" t="s">
        <v>8</v>
      </c>
      <c r="E120" s="2">
        <v>44007</v>
      </c>
      <c r="F120" s="3">
        <v>226.9</v>
      </c>
      <c r="G120" s="3">
        <v>30.67</v>
      </c>
      <c r="H120" s="3">
        <f>Tabela134[[#This Row],[TARIFA]]+Tabela134[[#This Row],[TAXA DE EMBARQUE]]</f>
        <v>257.57</v>
      </c>
    </row>
    <row r="121" spans="2:8" ht="18.75" x14ac:dyDescent="0.3">
      <c r="B121" s="1" t="s">
        <v>22</v>
      </c>
      <c r="C121" s="1" t="s">
        <v>0</v>
      </c>
      <c r="D121" s="1" t="s">
        <v>8</v>
      </c>
      <c r="E121" s="2">
        <v>44007</v>
      </c>
      <c r="F121" s="3">
        <v>530</v>
      </c>
      <c r="G121" s="3">
        <v>34.57</v>
      </c>
      <c r="H121" s="3">
        <f>Tabela134[[#This Row],[TARIFA]]+Tabela134[[#This Row],[TAXA DE EMBARQUE]]</f>
        <v>564.57000000000005</v>
      </c>
    </row>
    <row r="122" spans="2:8" ht="18.75" x14ac:dyDescent="0.3">
      <c r="B122" s="9" t="s">
        <v>13</v>
      </c>
      <c r="C122" s="1" t="s">
        <v>18</v>
      </c>
      <c r="D122" s="1" t="s">
        <v>8</v>
      </c>
      <c r="E122" s="2">
        <v>44007</v>
      </c>
      <c r="F122" s="3">
        <v>226.9</v>
      </c>
      <c r="G122" s="3">
        <v>30.67</v>
      </c>
      <c r="H122" s="3">
        <f>Tabela134[[#This Row],[TARIFA]]+Tabela134[[#This Row],[TAXA DE EMBARQUE]]</f>
        <v>257.57</v>
      </c>
    </row>
    <row r="123" spans="2:8" ht="18.75" x14ac:dyDescent="0.3">
      <c r="B123" s="1" t="s">
        <v>22</v>
      </c>
      <c r="C123" s="1" t="s">
        <v>0</v>
      </c>
      <c r="D123" s="1" t="s">
        <v>8</v>
      </c>
      <c r="E123" s="2">
        <v>44007</v>
      </c>
      <c r="F123" s="3">
        <v>530</v>
      </c>
      <c r="G123" s="3">
        <v>34.57</v>
      </c>
      <c r="H123" s="3">
        <f>Tabela134[[#This Row],[TARIFA]]+Tabela134[[#This Row],[TAXA DE EMBARQUE]]</f>
        <v>564.57000000000005</v>
      </c>
    </row>
    <row r="124" spans="2:8" ht="18.75" x14ac:dyDescent="0.3">
      <c r="B124" s="5" t="s">
        <v>27</v>
      </c>
      <c r="C124" s="1" t="s">
        <v>25</v>
      </c>
      <c r="D124" s="1" t="s">
        <v>8</v>
      </c>
      <c r="E124" s="7">
        <v>44008</v>
      </c>
      <c r="F124" s="6">
        <v>1285.9000000000001</v>
      </c>
      <c r="G124" s="6">
        <v>30.67</v>
      </c>
      <c r="H124" s="6">
        <f>Tabela134[[#This Row],[TARIFA]]+Tabela134[[#This Row],[TAXA DE EMBARQUE]]</f>
        <v>1316.5700000000002</v>
      </c>
    </row>
    <row r="125" spans="2:8" ht="18.75" x14ac:dyDescent="0.3">
      <c r="B125" s="1" t="s">
        <v>22</v>
      </c>
      <c r="C125" s="1" t="s">
        <v>25</v>
      </c>
      <c r="D125" s="1" t="s">
        <v>8</v>
      </c>
      <c r="E125" s="2">
        <v>44008</v>
      </c>
      <c r="F125" s="3">
        <v>672.9</v>
      </c>
      <c r="G125" s="3">
        <v>34.57</v>
      </c>
      <c r="H125" s="3">
        <f>Tabela134[[#This Row],[TARIFA]]+Tabela134[[#This Row],[TAXA DE EMBARQUE]]</f>
        <v>707.47</v>
      </c>
    </row>
    <row r="126" spans="2:8" ht="18.75" x14ac:dyDescent="0.3">
      <c r="B126" s="9" t="s">
        <v>13</v>
      </c>
      <c r="C126" s="1" t="s">
        <v>25</v>
      </c>
      <c r="D126" s="1" t="s">
        <v>8</v>
      </c>
      <c r="E126" s="2">
        <v>44008</v>
      </c>
      <c r="F126" s="3">
        <v>264.89999999999998</v>
      </c>
      <c r="G126" s="3">
        <v>30.67</v>
      </c>
      <c r="H126" s="3">
        <f>Tabela134[[#This Row],[TARIFA]]+Tabela134[[#This Row],[TAXA DE EMBARQUE]]</f>
        <v>295.57</v>
      </c>
    </row>
    <row r="127" spans="2:8" ht="18.75" x14ac:dyDescent="0.3">
      <c r="B127" s="1" t="s">
        <v>19</v>
      </c>
      <c r="C127" s="1" t="s">
        <v>18</v>
      </c>
      <c r="D127" s="1" t="s">
        <v>8</v>
      </c>
      <c r="E127" s="2">
        <v>44015</v>
      </c>
      <c r="F127" s="3">
        <v>196.9</v>
      </c>
      <c r="G127" s="3">
        <v>30.67</v>
      </c>
      <c r="H127" s="3">
        <f>Tabela134[[#This Row],[TARIFA]]+Tabela134[[#This Row],[TAXA DE EMBARQUE]]</f>
        <v>227.57</v>
      </c>
    </row>
    <row r="128" spans="2:8" ht="18.75" x14ac:dyDescent="0.3">
      <c r="B128" s="1" t="s">
        <v>19</v>
      </c>
      <c r="C128" s="1" t="s">
        <v>18</v>
      </c>
      <c r="D128" s="1" t="s">
        <v>16</v>
      </c>
      <c r="E128" s="2">
        <v>44025</v>
      </c>
      <c r="F128" s="3">
        <v>729.9</v>
      </c>
      <c r="G128" s="3">
        <v>30.67</v>
      </c>
      <c r="H128" s="3">
        <f>Tabela134[[#This Row],[TARIFA]]+Tabela134[[#This Row],[TAXA DE EMBARQUE]]</f>
        <v>760.56999999999994</v>
      </c>
    </row>
    <row r="129" spans="2:8" ht="18.75" x14ac:dyDescent="0.3">
      <c r="B129" s="1" t="s">
        <v>20</v>
      </c>
      <c r="C129" s="1" t="s">
        <v>18</v>
      </c>
      <c r="D129" s="1" t="s">
        <v>16</v>
      </c>
      <c r="E129" s="2">
        <v>44025</v>
      </c>
      <c r="F129" s="3">
        <v>1480</v>
      </c>
      <c r="G129" s="3">
        <v>27.16</v>
      </c>
      <c r="H129" s="3">
        <f>Tabela134[[#This Row],[TARIFA]]+Tabela134[[#This Row],[TAXA DE EMBARQUE]]</f>
        <v>1507.16</v>
      </c>
    </row>
    <row r="130" spans="2:8" ht="18.75" x14ac:dyDescent="0.3">
      <c r="B130" s="1" t="s">
        <v>19</v>
      </c>
      <c r="C130" s="1" t="s">
        <v>18</v>
      </c>
      <c r="D130" s="1" t="s">
        <v>16</v>
      </c>
      <c r="E130" s="2">
        <v>44025</v>
      </c>
      <c r="F130" s="3">
        <v>729.9</v>
      </c>
      <c r="G130" s="3">
        <v>30.67</v>
      </c>
      <c r="H130" s="3">
        <f>Tabela134[[#This Row],[TARIFA]]+Tabela134[[#This Row],[TAXA DE EMBARQUE]]</f>
        <v>760.56999999999994</v>
      </c>
    </row>
    <row r="131" spans="2:8" ht="18.75" x14ac:dyDescent="0.3">
      <c r="B131" s="1" t="s">
        <v>20</v>
      </c>
      <c r="C131" s="1" t="s">
        <v>18</v>
      </c>
      <c r="D131" s="1" t="s">
        <v>16</v>
      </c>
      <c r="E131" s="2">
        <v>44025</v>
      </c>
      <c r="F131" s="3">
        <v>1527.9</v>
      </c>
      <c r="G131" s="3">
        <v>27.16</v>
      </c>
      <c r="H131" s="3">
        <f>Tabela134[[#This Row],[TARIFA]]+Tabela134[[#This Row],[TAXA DE EMBARQUE]]</f>
        <v>1555.0600000000002</v>
      </c>
    </row>
    <row r="132" spans="2:8" ht="18.75" x14ac:dyDescent="0.3">
      <c r="B132" s="1" t="s">
        <v>21</v>
      </c>
      <c r="C132" s="1" t="s">
        <v>18</v>
      </c>
      <c r="D132" s="1" t="s">
        <v>16</v>
      </c>
      <c r="E132" s="2">
        <v>44025</v>
      </c>
      <c r="F132" s="3">
        <v>1282.9000000000001</v>
      </c>
      <c r="G132" s="3">
        <v>30.67</v>
      </c>
      <c r="H132" s="3">
        <f>Tabela134[[#This Row],[TARIFA]]+Tabela134[[#This Row],[TAXA DE EMBARQUE]]</f>
        <v>1313.5700000000002</v>
      </c>
    </row>
    <row r="133" spans="2:8" ht="18.75" x14ac:dyDescent="0.3">
      <c r="B133" s="1" t="s">
        <v>22</v>
      </c>
      <c r="C133" s="1" t="s">
        <v>26</v>
      </c>
      <c r="D133" s="1" t="s">
        <v>16</v>
      </c>
      <c r="E133" s="2">
        <v>44025</v>
      </c>
      <c r="F133" s="3">
        <v>1821.9</v>
      </c>
      <c r="G133" s="3">
        <v>34.57</v>
      </c>
      <c r="H133" s="3">
        <f>Tabela134[[#This Row],[TARIFA]]+Tabela134[[#This Row],[TAXA DE EMBARQUE]]</f>
        <v>1856.47</v>
      </c>
    </row>
    <row r="134" spans="2:8" ht="18.75" x14ac:dyDescent="0.3">
      <c r="B134" s="5" t="s">
        <v>38</v>
      </c>
      <c r="C134" s="1" t="s">
        <v>18</v>
      </c>
      <c r="D134" s="1" t="s">
        <v>16</v>
      </c>
      <c r="E134" s="2">
        <v>44026</v>
      </c>
      <c r="F134" s="3">
        <v>685</v>
      </c>
      <c r="G134" s="3">
        <v>30.67</v>
      </c>
      <c r="H134" s="3">
        <f>Tabela134[[#This Row],[TARIFA]]+Tabela134[[#This Row],[TAXA DE EMBARQUE]]</f>
        <v>715.67</v>
      </c>
    </row>
    <row r="135" spans="2:8" ht="18.75" x14ac:dyDescent="0.3">
      <c r="B135" s="1" t="s">
        <v>28</v>
      </c>
      <c r="C135" s="1" t="s">
        <v>18</v>
      </c>
      <c r="D135" s="1" t="s">
        <v>16</v>
      </c>
      <c r="E135" s="2">
        <v>44026</v>
      </c>
      <c r="F135" s="3">
        <v>451.9</v>
      </c>
      <c r="G135" s="3">
        <v>30.67</v>
      </c>
      <c r="H135" s="3">
        <f>Tabela134[[#This Row],[TARIFA]]+Tabela134[[#This Row],[TAXA DE EMBARQUE]]</f>
        <v>482.57</v>
      </c>
    </row>
    <row r="136" spans="2:8" ht="18.75" x14ac:dyDescent="0.3">
      <c r="B136" s="5" t="s">
        <v>29</v>
      </c>
      <c r="C136" s="1" t="s">
        <v>18</v>
      </c>
      <c r="D136" s="1" t="s">
        <v>16</v>
      </c>
      <c r="E136" s="2">
        <v>44026</v>
      </c>
      <c r="F136" s="6">
        <v>981.9</v>
      </c>
      <c r="G136" s="6">
        <v>34.57</v>
      </c>
      <c r="H136" s="6">
        <f>Tabela134[[#This Row],[TARIFA]]+Tabela134[[#This Row],[TAXA DE EMBARQUE]]</f>
        <v>1016.47</v>
      </c>
    </row>
    <row r="137" spans="2:8" ht="18.75" x14ac:dyDescent="0.3">
      <c r="B137" s="9" t="s">
        <v>15</v>
      </c>
      <c r="C137" s="1" t="s">
        <v>18</v>
      </c>
      <c r="D137" s="1" t="s">
        <v>8</v>
      </c>
      <c r="E137" s="2">
        <v>44027</v>
      </c>
      <c r="F137" s="3">
        <v>1493.9</v>
      </c>
      <c r="G137" s="3">
        <v>34.57</v>
      </c>
      <c r="H137" s="3">
        <f>Tabela134[[#This Row],[TARIFA]]+Tabela134[[#This Row],[TAXA DE EMBARQUE]]</f>
        <v>1528.47</v>
      </c>
    </row>
    <row r="138" spans="2:8" ht="18.75" x14ac:dyDescent="0.3">
      <c r="B138" s="9" t="s">
        <v>10</v>
      </c>
      <c r="C138" s="1" t="s">
        <v>0</v>
      </c>
      <c r="D138" s="1" t="s">
        <v>8</v>
      </c>
      <c r="E138" s="2">
        <v>44027</v>
      </c>
      <c r="F138" s="3">
        <v>290.89999999999998</v>
      </c>
      <c r="G138" s="3">
        <v>30.67</v>
      </c>
      <c r="H138" s="3">
        <f>Tabela134[[#This Row],[TARIFA]]+Tabela134[[#This Row],[TAXA DE EMBARQUE]]</f>
        <v>321.57</v>
      </c>
    </row>
    <row r="139" spans="2:8" ht="18.75" x14ac:dyDescent="0.3">
      <c r="B139" s="9" t="s">
        <v>9</v>
      </c>
      <c r="C139" s="1" t="s">
        <v>0</v>
      </c>
      <c r="D139" s="1" t="s">
        <v>8</v>
      </c>
      <c r="E139" s="2">
        <v>44027</v>
      </c>
      <c r="F139" s="3">
        <v>410</v>
      </c>
      <c r="G139" s="3">
        <v>34.57</v>
      </c>
      <c r="H139" s="3">
        <f>Tabela134[[#This Row],[TARIFA]]+Tabela134[[#This Row],[TAXA DE EMBARQUE]]</f>
        <v>444.57</v>
      </c>
    </row>
    <row r="140" spans="2:8" ht="18.75" x14ac:dyDescent="0.3">
      <c r="B140" s="9" t="s">
        <v>10</v>
      </c>
      <c r="C140" s="1" t="s">
        <v>0</v>
      </c>
      <c r="D140" s="1" t="s">
        <v>8</v>
      </c>
      <c r="E140" s="2">
        <v>44027</v>
      </c>
      <c r="F140" s="3">
        <v>290.89999999999998</v>
      </c>
      <c r="G140" s="3">
        <v>30.67</v>
      </c>
      <c r="H140" s="3">
        <f>Tabela134[[#This Row],[TARIFA]]+Tabela134[[#This Row],[TAXA DE EMBARQUE]]</f>
        <v>321.57</v>
      </c>
    </row>
    <row r="141" spans="2:8" ht="18.75" x14ac:dyDescent="0.3">
      <c r="B141" s="9" t="s">
        <v>9</v>
      </c>
      <c r="C141" s="1" t="s">
        <v>0</v>
      </c>
      <c r="D141" s="1" t="s">
        <v>8</v>
      </c>
      <c r="E141" s="2">
        <v>44027</v>
      </c>
      <c r="F141" s="3">
        <v>410</v>
      </c>
      <c r="G141" s="3">
        <v>34.57</v>
      </c>
      <c r="H141" s="3">
        <f>Tabela134[[#This Row],[TARIFA]]+Tabela134[[#This Row],[TAXA DE EMBARQUE]]</f>
        <v>444.57</v>
      </c>
    </row>
    <row r="142" spans="2:8" ht="17.25" customHeight="1" x14ac:dyDescent="0.3">
      <c r="B142" s="9" t="s">
        <v>10</v>
      </c>
      <c r="C142" s="1" t="s">
        <v>0</v>
      </c>
      <c r="D142" s="1" t="s">
        <v>8</v>
      </c>
      <c r="E142" s="2">
        <v>44027</v>
      </c>
      <c r="F142" s="3">
        <v>290.89999999999998</v>
      </c>
      <c r="G142" s="3">
        <v>30.67</v>
      </c>
      <c r="H142" s="3">
        <f>Tabela134[[#This Row],[TARIFA]]+Tabela134[[#This Row],[TAXA DE EMBARQUE]]</f>
        <v>321.57</v>
      </c>
    </row>
    <row r="143" spans="2:8" ht="21.75" customHeight="1" x14ac:dyDescent="0.3">
      <c r="B143" s="9" t="s">
        <v>9</v>
      </c>
      <c r="C143" s="1" t="s">
        <v>0</v>
      </c>
      <c r="D143" s="1" t="s">
        <v>8</v>
      </c>
      <c r="E143" s="2">
        <v>44027</v>
      </c>
      <c r="F143" s="3">
        <v>410</v>
      </c>
      <c r="G143" s="3">
        <v>34.57</v>
      </c>
      <c r="H143" s="3">
        <f>Tabela134[[#This Row],[TARIFA]]+Tabela134[[#This Row],[TAXA DE EMBARQUE]]</f>
        <v>444.57</v>
      </c>
    </row>
    <row r="144" spans="2:8" ht="17.25" customHeight="1" x14ac:dyDescent="0.3">
      <c r="B144" s="1" t="s">
        <v>30</v>
      </c>
      <c r="C144" s="1" t="s">
        <v>26</v>
      </c>
      <c r="D144" s="1" t="s">
        <v>8</v>
      </c>
      <c r="E144" s="2">
        <v>44034</v>
      </c>
      <c r="F144" s="3">
        <v>261.89999999999998</v>
      </c>
      <c r="G144" s="3">
        <v>30.67</v>
      </c>
      <c r="H144" s="3">
        <f>Tabela134[[#This Row],[TARIFA]]+Tabela134[[#This Row],[TAXA DE EMBARQUE]]</f>
        <v>292.57</v>
      </c>
    </row>
    <row r="145" spans="2:8" ht="18.75" x14ac:dyDescent="0.3">
      <c r="B145" s="9" t="s">
        <v>13</v>
      </c>
      <c r="C145" s="1" t="s">
        <v>26</v>
      </c>
      <c r="D145" s="1" t="s">
        <v>8</v>
      </c>
      <c r="E145" s="2">
        <v>44042</v>
      </c>
      <c r="F145" s="3">
        <v>2489.9</v>
      </c>
      <c r="G145" s="3">
        <v>30.67</v>
      </c>
      <c r="H145" s="3">
        <f>Tabela134[[#This Row],[TARIFA]]+Tabela134[[#This Row],[TAXA DE EMBARQUE]]</f>
        <v>2520.5700000000002</v>
      </c>
    </row>
    <row r="146" spans="2:8" ht="18.75" x14ac:dyDescent="0.3">
      <c r="B146" s="5" t="s">
        <v>32</v>
      </c>
      <c r="C146" s="1" t="s">
        <v>26</v>
      </c>
      <c r="D146" s="1" t="s">
        <v>8</v>
      </c>
      <c r="E146" s="2">
        <v>44042</v>
      </c>
      <c r="F146" s="6">
        <v>1134.9000000000001</v>
      </c>
      <c r="G146" s="6">
        <v>27.16</v>
      </c>
      <c r="H146" s="6">
        <f>Tabela134[[#This Row],[TARIFA]]+Tabela134[[#This Row],[TAXA DE EMBARQUE]]</f>
        <v>1162.0600000000002</v>
      </c>
    </row>
    <row r="147" spans="2:8" ht="18.75" x14ac:dyDescent="0.3">
      <c r="B147" s="5" t="s">
        <v>31</v>
      </c>
      <c r="C147" s="1" t="s">
        <v>18</v>
      </c>
      <c r="D147" s="1" t="s">
        <v>8</v>
      </c>
      <c r="E147" s="2">
        <v>44034</v>
      </c>
      <c r="F147" s="6">
        <v>243.9</v>
      </c>
      <c r="G147" s="6">
        <v>27.16</v>
      </c>
      <c r="H147" s="6">
        <f>Tabela134[[#This Row],[TARIFA]]+Tabela134[[#This Row],[TAXA DE EMBARQUE]]</f>
        <v>271.06</v>
      </c>
    </row>
    <row r="148" spans="2:8" ht="18.75" x14ac:dyDescent="0.3">
      <c r="B148" s="9" t="s">
        <v>13</v>
      </c>
      <c r="C148" s="1" t="s">
        <v>25</v>
      </c>
      <c r="D148" s="1" t="s">
        <v>8</v>
      </c>
      <c r="E148" s="2">
        <v>44050</v>
      </c>
      <c r="F148" s="3">
        <v>291.89999999999998</v>
      </c>
      <c r="G148" s="3">
        <v>30.67</v>
      </c>
      <c r="H148" s="3">
        <f>Tabela134[[#This Row],[TARIFA]]+Tabela134[[#This Row],[TAXA DE EMBARQUE]]</f>
        <v>322.57</v>
      </c>
    </row>
    <row r="149" spans="2:8" ht="18.75" x14ac:dyDescent="0.3">
      <c r="B149" s="9" t="s">
        <v>15</v>
      </c>
      <c r="C149" s="1" t="s">
        <v>18</v>
      </c>
      <c r="D149" s="1" t="s">
        <v>8</v>
      </c>
      <c r="E149" s="2">
        <v>44050</v>
      </c>
      <c r="F149" s="3">
        <v>291.89999999999998</v>
      </c>
      <c r="G149" s="3">
        <v>34.57</v>
      </c>
      <c r="H149" s="3">
        <f>Tabela134[[#This Row],[TARIFA]]+Tabela134[[#This Row],[TAXA DE EMBARQUE]]</f>
        <v>326.46999999999997</v>
      </c>
    </row>
    <row r="150" spans="2:8" ht="18.75" x14ac:dyDescent="0.3">
      <c r="B150" s="1" t="s">
        <v>19</v>
      </c>
      <c r="C150" s="1" t="s">
        <v>18</v>
      </c>
      <c r="D150" s="1" t="s">
        <v>16</v>
      </c>
      <c r="E150" s="2">
        <v>44050</v>
      </c>
      <c r="F150" s="3">
        <v>968.9</v>
      </c>
      <c r="G150" s="3">
        <v>30.67</v>
      </c>
      <c r="H150" s="3">
        <f>Tabela134[[#This Row],[TARIFA]]+Tabela134[[#This Row],[TAXA DE EMBARQUE]]</f>
        <v>999.56999999999994</v>
      </c>
    </row>
    <row r="151" spans="2:8" ht="18.75" x14ac:dyDescent="0.3">
      <c r="B151" s="1" t="s">
        <v>20</v>
      </c>
      <c r="C151" s="1" t="s">
        <v>18</v>
      </c>
      <c r="D151" s="1" t="s">
        <v>16</v>
      </c>
      <c r="E151" s="2">
        <v>44050</v>
      </c>
      <c r="F151" s="3">
        <v>779.9</v>
      </c>
      <c r="G151" s="3">
        <v>27.16</v>
      </c>
      <c r="H151" s="3">
        <f>Tabela134[[#This Row],[TARIFA]]+Tabela134[[#This Row],[TAXA DE EMBARQUE]]</f>
        <v>807.06</v>
      </c>
    </row>
    <row r="152" spans="2:8" ht="18.75" x14ac:dyDescent="0.3">
      <c r="B152" s="9" t="s">
        <v>13</v>
      </c>
      <c r="C152" s="1" t="s">
        <v>18</v>
      </c>
      <c r="D152" s="1" t="s">
        <v>8</v>
      </c>
      <c r="E152" s="2">
        <v>44056</v>
      </c>
      <c r="F152" s="3">
        <v>257.57</v>
      </c>
      <c r="G152" s="3">
        <v>30.67</v>
      </c>
      <c r="H152" s="3">
        <f>Tabela134[[#This Row],[TARIFA]]+Tabela134[[#This Row],[TAXA DE EMBARQUE]]</f>
        <v>288.24</v>
      </c>
    </row>
    <row r="153" spans="2:8" ht="18.75" x14ac:dyDescent="0.3">
      <c r="B153" s="1" t="s">
        <v>28</v>
      </c>
      <c r="C153" s="1" t="s">
        <v>26</v>
      </c>
      <c r="D153" s="1" t="s">
        <v>16</v>
      </c>
      <c r="E153" s="2">
        <v>44057</v>
      </c>
      <c r="F153" s="3">
        <v>264.89999999999998</v>
      </c>
      <c r="G153" s="3">
        <v>30.67</v>
      </c>
      <c r="H153" s="3">
        <f>Tabela134[[#This Row],[TARIFA]]+Tabela134[[#This Row],[TAXA DE EMBARQUE]]</f>
        <v>295.57</v>
      </c>
    </row>
    <row r="154" spans="2:8" ht="18.75" x14ac:dyDescent="0.3">
      <c r="B154" s="1" t="s">
        <v>21</v>
      </c>
      <c r="C154" s="1" t="s">
        <v>0</v>
      </c>
      <c r="D154" s="1" t="s">
        <v>8</v>
      </c>
      <c r="E154" s="2">
        <v>44067</v>
      </c>
      <c r="F154" s="3">
        <v>1706.9</v>
      </c>
      <c r="G154" s="3">
        <v>31.57</v>
      </c>
      <c r="H154" s="3">
        <f>Tabela134[[#This Row],[TARIFA]]+Tabela134[[#This Row],[TAXA DE EMBARQUE]]</f>
        <v>1738.47</v>
      </c>
    </row>
    <row r="155" spans="2:8" ht="18.75" x14ac:dyDescent="0.3">
      <c r="B155" s="5" t="s">
        <v>12</v>
      </c>
      <c r="C155" s="1" t="s">
        <v>26</v>
      </c>
      <c r="D155" s="1" t="s">
        <v>8</v>
      </c>
      <c r="E155" s="2">
        <v>44067</v>
      </c>
      <c r="F155" s="6">
        <v>1799.9</v>
      </c>
      <c r="G155" s="6">
        <v>27.16</v>
      </c>
      <c r="H155" s="6">
        <f>Tabela134[[#This Row],[TARIFA]]+Tabela134[[#This Row],[TAXA DE EMBARQUE]]</f>
        <v>1827.0600000000002</v>
      </c>
    </row>
    <row r="156" spans="2:8" ht="18.75" x14ac:dyDescent="0.3">
      <c r="B156" s="1" t="s">
        <v>21</v>
      </c>
      <c r="C156" s="1" t="s">
        <v>0</v>
      </c>
      <c r="D156" s="1" t="s">
        <v>8</v>
      </c>
      <c r="E156" s="2">
        <v>44067</v>
      </c>
      <c r="F156" s="3">
        <v>1706.9</v>
      </c>
      <c r="G156" s="3">
        <v>31.57</v>
      </c>
      <c r="H156" s="3">
        <f>Tabela134[[#This Row],[TARIFA]]+Tabela134[[#This Row],[TAXA DE EMBARQUE]]</f>
        <v>1738.47</v>
      </c>
    </row>
    <row r="157" spans="2:8" ht="18.75" x14ac:dyDescent="0.3">
      <c r="B157" s="5" t="s">
        <v>12</v>
      </c>
      <c r="C157" s="1" t="s">
        <v>26</v>
      </c>
      <c r="D157" s="1" t="s">
        <v>8</v>
      </c>
      <c r="E157" s="2">
        <v>44067</v>
      </c>
      <c r="F157" s="6">
        <v>1799.9</v>
      </c>
      <c r="G157" s="6">
        <v>27.16</v>
      </c>
      <c r="H157" s="6">
        <f>Tabela134[[#This Row],[TARIFA]]+Tabela134[[#This Row],[TAXA DE EMBARQUE]]</f>
        <v>1827.0600000000002</v>
      </c>
    </row>
    <row r="158" spans="2:8" ht="17.25" customHeight="1" x14ac:dyDescent="0.3">
      <c r="B158" s="9" t="s">
        <v>10</v>
      </c>
      <c r="C158" s="1" t="s">
        <v>26</v>
      </c>
      <c r="D158" s="1" t="s">
        <v>8</v>
      </c>
      <c r="E158" s="2">
        <v>44067</v>
      </c>
      <c r="F158" s="3">
        <v>626.9</v>
      </c>
      <c r="G158" s="3">
        <v>31.57</v>
      </c>
      <c r="H158" s="3">
        <f>Tabela134[[#This Row],[TARIFA]]+Tabela134[[#This Row],[TAXA DE EMBARQUE]]</f>
        <v>658.47</v>
      </c>
    </row>
    <row r="159" spans="2:8" ht="18.75" x14ac:dyDescent="0.3">
      <c r="B159" s="10" t="s">
        <v>9</v>
      </c>
      <c r="C159" s="1" t="s">
        <v>26</v>
      </c>
      <c r="D159" s="1" t="s">
        <v>8</v>
      </c>
      <c r="E159" s="2">
        <v>44067</v>
      </c>
      <c r="F159" s="3">
        <v>626.9</v>
      </c>
      <c r="G159" s="3">
        <v>34.57</v>
      </c>
      <c r="H159" s="6">
        <f>Tabela134[[#This Row],[TARIFA]]+Tabela134[[#This Row],[TAXA DE EMBARQUE]]</f>
        <v>661.47</v>
      </c>
    </row>
    <row r="160" spans="2:8" ht="17.25" customHeight="1" x14ac:dyDescent="0.3">
      <c r="B160" s="9" t="s">
        <v>10</v>
      </c>
      <c r="C160" s="1" t="s">
        <v>26</v>
      </c>
      <c r="D160" s="1" t="s">
        <v>8</v>
      </c>
      <c r="E160" s="2">
        <v>44067</v>
      </c>
      <c r="F160" s="3">
        <v>626.9</v>
      </c>
      <c r="G160" s="3">
        <v>31.57</v>
      </c>
      <c r="H160" s="3">
        <f>Tabela134[[#This Row],[TARIFA]]+Tabela134[[#This Row],[TAXA DE EMBARQUE]]</f>
        <v>658.47</v>
      </c>
    </row>
    <row r="161" spans="2:8" ht="18.75" x14ac:dyDescent="0.3">
      <c r="B161" s="10" t="s">
        <v>9</v>
      </c>
      <c r="C161" s="1" t="s">
        <v>26</v>
      </c>
      <c r="D161" s="1" t="s">
        <v>8</v>
      </c>
      <c r="E161" s="2">
        <v>44067</v>
      </c>
      <c r="F161" s="3">
        <v>626.9</v>
      </c>
      <c r="G161" s="3">
        <v>34.57</v>
      </c>
      <c r="H161" s="6">
        <f>Tabela134[[#This Row],[TARIFA]]+Tabela134[[#This Row],[TAXA DE EMBARQUE]]</f>
        <v>661.47</v>
      </c>
    </row>
    <row r="162" spans="2:8" ht="18.75" x14ac:dyDescent="0.3">
      <c r="B162" s="5" t="s">
        <v>29</v>
      </c>
      <c r="C162" s="1" t="s">
        <v>0</v>
      </c>
      <c r="D162" s="1" t="s">
        <v>16</v>
      </c>
      <c r="E162" s="7">
        <v>44076</v>
      </c>
      <c r="F162" s="6">
        <v>182.9</v>
      </c>
      <c r="G162" s="6">
        <v>32.950000000000003</v>
      </c>
      <c r="H162" s="6">
        <f>Tabela134[[#This Row],[TARIFA]]+Tabela134[[#This Row],[TAXA DE EMBARQUE]]</f>
        <v>215.85000000000002</v>
      </c>
    </row>
    <row r="163" spans="2:8" ht="18.75" x14ac:dyDescent="0.3">
      <c r="B163" s="1" t="s">
        <v>21</v>
      </c>
      <c r="C163" s="1" t="s">
        <v>26</v>
      </c>
      <c r="D163" s="1" t="s">
        <v>16</v>
      </c>
      <c r="E163" s="7">
        <v>44076</v>
      </c>
      <c r="F163" s="3">
        <v>464.9</v>
      </c>
      <c r="G163" s="3">
        <v>31.57</v>
      </c>
      <c r="H163" s="3">
        <f>Tabela134[[#This Row],[TARIFA]]+Tabela134[[#This Row],[TAXA DE EMBARQUE]]</f>
        <v>496.46999999999997</v>
      </c>
    </row>
    <row r="164" spans="2:8" ht="18.75" x14ac:dyDescent="0.3">
      <c r="B164" s="5" t="s">
        <v>22</v>
      </c>
      <c r="C164" s="1" t="s">
        <v>26</v>
      </c>
      <c r="D164" s="1" t="s">
        <v>16</v>
      </c>
      <c r="E164" s="7">
        <v>44076</v>
      </c>
      <c r="F164" s="6">
        <v>633.9</v>
      </c>
      <c r="G164" s="6">
        <v>34.57</v>
      </c>
      <c r="H164" s="6">
        <f>Tabela134[[#This Row],[TARIFA]]+Tabela134[[#This Row],[TAXA DE EMBARQUE]]</f>
        <v>668.47</v>
      </c>
    </row>
    <row r="165" spans="2:8" ht="18.75" x14ac:dyDescent="0.3">
      <c r="B165" s="9" t="s">
        <v>13</v>
      </c>
      <c r="C165" s="1" t="s">
        <v>26</v>
      </c>
      <c r="D165" s="1" t="s">
        <v>16</v>
      </c>
      <c r="E165" s="7">
        <v>44076</v>
      </c>
      <c r="F165" s="3">
        <v>540.9</v>
      </c>
      <c r="G165" s="3">
        <v>31.57</v>
      </c>
      <c r="H165" s="3">
        <f>Tabela134[[#This Row],[TARIFA]]+Tabela134[[#This Row],[TAXA DE EMBARQUE]]</f>
        <v>572.47</v>
      </c>
    </row>
    <row r="166" spans="2:8" ht="18.75" x14ac:dyDescent="0.3">
      <c r="B166" s="10" t="s">
        <v>15</v>
      </c>
      <c r="C166" s="1" t="s">
        <v>26</v>
      </c>
      <c r="D166" s="1" t="s">
        <v>16</v>
      </c>
      <c r="E166" s="7">
        <v>44076</v>
      </c>
      <c r="F166" s="6">
        <v>685.9</v>
      </c>
      <c r="G166" s="6">
        <v>34.57</v>
      </c>
      <c r="H166" s="6">
        <f>Tabela134[[#This Row],[TARIFA]]+Tabela134[[#This Row],[TAXA DE EMBARQUE]]</f>
        <v>720.47</v>
      </c>
    </row>
    <row r="167" spans="2:8" ht="18.75" x14ac:dyDescent="0.3">
      <c r="B167" s="1" t="s">
        <v>19</v>
      </c>
      <c r="C167" s="1" t="s">
        <v>18</v>
      </c>
      <c r="D167" s="1" t="s">
        <v>16</v>
      </c>
      <c r="E167" s="2">
        <v>44076</v>
      </c>
      <c r="F167" s="3">
        <v>473.9</v>
      </c>
      <c r="G167" s="3">
        <v>31.57</v>
      </c>
      <c r="H167" s="3">
        <f>Tabela134[[#This Row],[TARIFA]]+Tabela134[[#This Row],[TAXA DE EMBARQUE]]</f>
        <v>505.46999999999997</v>
      </c>
    </row>
    <row r="168" spans="2:8" ht="18.75" x14ac:dyDescent="0.3">
      <c r="B168" s="5" t="s">
        <v>20</v>
      </c>
      <c r="C168" s="1" t="s">
        <v>18</v>
      </c>
      <c r="D168" s="1" t="s">
        <v>16</v>
      </c>
      <c r="E168" s="2">
        <v>44076</v>
      </c>
      <c r="F168" s="6">
        <v>647.9</v>
      </c>
      <c r="G168" s="6">
        <v>27.16</v>
      </c>
      <c r="H168" s="6">
        <f>Tabela134[[#This Row],[TARIFA]]+Tabela134[[#This Row],[TAXA DE EMBARQUE]]</f>
        <v>675.06</v>
      </c>
    </row>
    <row r="169" spans="2:8" ht="18.75" x14ac:dyDescent="0.3">
      <c r="B169" s="5" t="s">
        <v>22</v>
      </c>
      <c r="C169" s="1" t="s">
        <v>18</v>
      </c>
      <c r="D169" s="1" t="s">
        <v>16</v>
      </c>
      <c r="E169" s="7">
        <v>44082</v>
      </c>
      <c r="F169" s="6">
        <v>409.41</v>
      </c>
      <c r="G169" s="6">
        <v>34.57</v>
      </c>
      <c r="H169" s="6">
        <f>Tabela134[[#This Row],[TARIFA]]+Tabela134[[#This Row],[TAXA DE EMBARQUE]]</f>
        <v>443.98</v>
      </c>
    </row>
    <row r="170" spans="2:8" ht="18.75" x14ac:dyDescent="0.3">
      <c r="B170" s="5" t="s">
        <v>22</v>
      </c>
      <c r="C170" s="1" t="s">
        <v>18</v>
      </c>
      <c r="D170" s="1" t="s">
        <v>16</v>
      </c>
      <c r="E170" s="7">
        <v>44082</v>
      </c>
      <c r="F170" s="6">
        <v>454.9</v>
      </c>
      <c r="G170" s="6">
        <v>34.57</v>
      </c>
      <c r="H170" s="6">
        <f>Tabela134[[#This Row],[TARIFA]]+Tabela134[[#This Row],[TAXA DE EMBARQUE]]</f>
        <v>489.46999999999997</v>
      </c>
    </row>
    <row r="171" spans="2:8" ht="18.75" x14ac:dyDescent="0.3">
      <c r="B171" s="9" t="s">
        <v>13</v>
      </c>
      <c r="C171" s="1" t="s">
        <v>18</v>
      </c>
      <c r="D171" s="1" t="s">
        <v>16</v>
      </c>
      <c r="E171" s="7">
        <v>44090</v>
      </c>
      <c r="F171" s="3">
        <v>1361.9</v>
      </c>
      <c r="G171" s="3">
        <v>31.57</v>
      </c>
      <c r="H171" s="3">
        <f>Tabela134[[#This Row],[TARIFA]]+Tabela134[[#This Row],[TAXA DE EMBARQUE]]</f>
        <v>1393.47</v>
      </c>
    </row>
    <row r="172" spans="2:8" ht="18.75" x14ac:dyDescent="0.3">
      <c r="B172" s="10" t="s">
        <v>15</v>
      </c>
      <c r="C172" s="1" t="s">
        <v>0</v>
      </c>
      <c r="D172" s="1" t="s">
        <v>16</v>
      </c>
      <c r="E172" s="7">
        <v>44090</v>
      </c>
      <c r="F172" s="6">
        <v>1176.9000000000001</v>
      </c>
      <c r="G172" s="6">
        <v>34.57</v>
      </c>
      <c r="H172" s="6">
        <f>Tabela134[[#This Row],[TARIFA]]+Tabela134[[#This Row],[TAXA DE EMBARQUE]]</f>
        <v>1211.47</v>
      </c>
    </row>
    <row r="173" spans="2:8" ht="18.75" x14ac:dyDescent="0.3">
      <c r="B173" s="1" t="s">
        <v>21</v>
      </c>
      <c r="C173" s="1" t="s">
        <v>18</v>
      </c>
      <c r="D173" s="1" t="s">
        <v>16</v>
      </c>
      <c r="E173" s="7">
        <v>44096</v>
      </c>
      <c r="F173" s="3">
        <v>1081.9000000000001</v>
      </c>
      <c r="G173" s="3">
        <v>31.57</v>
      </c>
      <c r="H173" s="3">
        <f>Tabela134[[#This Row],[TARIFA]]+Tabela134[[#This Row],[TAXA DE EMBARQUE]]</f>
        <v>1113.47</v>
      </c>
    </row>
    <row r="174" spans="2:8" ht="18.75" x14ac:dyDescent="0.3">
      <c r="B174" s="5" t="s">
        <v>22</v>
      </c>
      <c r="C174" s="1" t="s">
        <v>18</v>
      </c>
      <c r="D174" s="1" t="s">
        <v>16</v>
      </c>
      <c r="E174" s="7">
        <v>44096</v>
      </c>
      <c r="F174" s="3">
        <v>1081.9000000000001</v>
      </c>
      <c r="G174" s="6">
        <v>34.57</v>
      </c>
      <c r="H174" s="6">
        <f>Tabela134[[#This Row],[TARIFA]]+Tabela134[[#This Row],[TAXA DE EMBARQUE]]</f>
        <v>1116.47</v>
      </c>
    </row>
    <row r="175" spans="2:8" ht="18.75" x14ac:dyDescent="0.3">
      <c r="B175" s="9" t="s">
        <v>13</v>
      </c>
      <c r="C175" s="1" t="s">
        <v>18</v>
      </c>
      <c r="D175" s="1" t="s">
        <v>16</v>
      </c>
      <c r="E175" s="7">
        <v>44097</v>
      </c>
      <c r="F175" s="3">
        <v>976.9</v>
      </c>
      <c r="G175" s="3">
        <v>31.57</v>
      </c>
      <c r="H175" s="3">
        <f>Tabela134[[#This Row],[TARIFA]]+Tabela134[[#This Row],[TAXA DE EMBARQUE]]</f>
        <v>1008.47</v>
      </c>
    </row>
    <row r="176" spans="2:8" ht="18.75" x14ac:dyDescent="0.3">
      <c r="B176" s="10" t="s">
        <v>15</v>
      </c>
      <c r="C176" s="1" t="s">
        <v>18</v>
      </c>
      <c r="D176" s="1" t="s">
        <v>16</v>
      </c>
      <c r="E176" s="7">
        <v>44097</v>
      </c>
      <c r="F176" s="6">
        <v>1177.9000000000001</v>
      </c>
      <c r="G176" s="6">
        <v>34.57</v>
      </c>
      <c r="H176" s="6">
        <f>Tabela134[[#This Row],[TARIFA]]+Tabela134[[#This Row],[TAXA DE EMBARQUE]]</f>
        <v>1212.47</v>
      </c>
    </row>
    <row r="177" spans="2:8" ht="18.75" x14ac:dyDescent="0.3">
      <c r="B177" s="1" t="s">
        <v>19</v>
      </c>
      <c r="C177" s="1" t="s">
        <v>18</v>
      </c>
      <c r="D177" s="1" t="s">
        <v>16</v>
      </c>
      <c r="E177" s="7">
        <v>44097</v>
      </c>
      <c r="F177" s="3">
        <v>858.9</v>
      </c>
      <c r="G177" s="3">
        <v>31.57</v>
      </c>
      <c r="H177" s="3">
        <f>Tabela134[[#This Row],[TARIFA]]+Tabela134[[#This Row],[TAXA DE EMBARQUE]]</f>
        <v>890.47</v>
      </c>
    </row>
    <row r="178" spans="2:8" ht="18.75" x14ac:dyDescent="0.3">
      <c r="B178" s="5" t="s">
        <v>20</v>
      </c>
      <c r="C178" s="1" t="s">
        <v>18</v>
      </c>
      <c r="D178" s="1" t="s">
        <v>16</v>
      </c>
      <c r="E178" s="7">
        <v>44097</v>
      </c>
      <c r="F178" s="3">
        <v>858.9</v>
      </c>
      <c r="G178" s="6">
        <v>27.16</v>
      </c>
      <c r="H178" s="6">
        <f>Tabela134[[#This Row],[TARIFA]]+Tabela134[[#This Row],[TAXA DE EMBARQUE]]</f>
        <v>886.06</v>
      </c>
    </row>
    <row r="179" spans="2:8" ht="18.75" x14ac:dyDescent="0.3">
      <c r="B179" s="9" t="s">
        <v>13</v>
      </c>
      <c r="C179" s="1" t="s">
        <v>0</v>
      </c>
      <c r="D179" s="1" t="s">
        <v>8</v>
      </c>
      <c r="E179" s="7">
        <v>44103</v>
      </c>
      <c r="F179" s="3">
        <v>591.9</v>
      </c>
      <c r="G179" s="3">
        <v>31.57</v>
      </c>
      <c r="H179" s="3">
        <f>Tabela134[[#This Row],[TARIFA]]+Tabela134[[#This Row],[TAXA DE EMBARQUE]]</f>
        <v>623.47</v>
      </c>
    </row>
    <row r="180" spans="2:8" ht="18.75" x14ac:dyDescent="0.3">
      <c r="B180" s="10" t="s">
        <v>15</v>
      </c>
      <c r="C180" s="1" t="s">
        <v>0</v>
      </c>
      <c r="D180" s="1" t="s">
        <v>8</v>
      </c>
      <c r="E180" s="7">
        <v>44103</v>
      </c>
      <c r="F180" s="6">
        <v>766.9</v>
      </c>
      <c r="G180" s="6">
        <v>34.57</v>
      </c>
      <c r="H180" s="6">
        <f>Tabela134[[#This Row],[TARIFA]]+Tabela134[[#This Row],[TAXA DE EMBARQUE]]</f>
        <v>801.47</v>
      </c>
    </row>
    <row r="181" spans="2:8" ht="18.75" x14ac:dyDescent="0.3">
      <c r="B181" s="10" t="s">
        <v>15</v>
      </c>
      <c r="C181" s="1" t="s">
        <v>18</v>
      </c>
      <c r="D181" s="1" t="s">
        <v>33</v>
      </c>
      <c r="E181" s="7">
        <v>44105</v>
      </c>
      <c r="F181" s="6">
        <v>690.9</v>
      </c>
      <c r="G181" s="6">
        <v>34.57</v>
      </c>
      <c r="H181" s="6">
        <f>Tabela134[[#This Row],[TARIFA]]+Tabela134[[#This Row],[TAXA DE EMBARQUE]]</f>
        <v>725.47</v>
      </c>
    </row>
    <row r="182" spans="2:8" ht="18.75" x14ac:dyDescent="0.3">
      <c r="B182" s="10" t="s">
        <v>15</v>
      </c>
      <c r="C182" s="1" t="s">
        <v>18</v>
      </c>
      <c r="D182" s="1" t="s">
        <v>33</v>
      </c>
      <c r="E182" s="7">
        <v>44105</v>
      </c>
      <c r="F182" s="6">
        <v>690.9</v>
      </c>
      <c r="G182" s="6">
        <v>34.57</v>
      </c>
      <c r="H182" s="6">
        <f>Tabela134[[#This Row],[TARIFA]]+Tabela134[[#This Row],[TAXA DE EMBARQUE]]</f>
        <v>725.47</v>
      </c>
    </row>
    <row r="183" spans="2:8" ht="18.75" x14ac:dyDescent="0.3">
      <c r="B183" s="10" t="s">
        <v>15</v>
      </c>
      <c r="C183" s="1" t="s">
        <v>18</v>
      </c>
      <c r="D183" s="1" t="s">
        <v>33</v>
      </c>
      <c r="E183" s="7">
        <v>44105</v>
      </c>
      <c r="F183" s="6">
        <v>904.9</v>
      </c>
      <c r="G183" s="6">
        <v>34.57</v>
      </c>
      <c r="H183" s="6">
        <f>Tabela134[[#This Row],[TARIFA]]+Tabela134[[#This Row],[TAXA DE EMBARQUE]]</f>
        <v>939.47</v>
      </c>
    </row>
    <row r="184" spans="2:8" ht="18.75" x14ac:dyDescent="0.3">
      <c r="B184" s="10" t="s">
        <v>15</v>
      </c>
      <c r="C184" s="1" t="s">
        <v>18</v>
      </c>
      <c r="D184" s="1" t="s">
        <v>33</v>
      </c>
      <c r="E184" s="7">
        <v>44105</v>
      </c>
      <c r="F184" s="6">
        <v>904.9</v>
      </c>
      <c r="G184" s="6">
        <v>34.57</v>
      </c>
      <c r="H184" s="6">
        <f>Tabela134[[#This Row],[TARIFA]]+Tabela134[[#This Row],[TAXA DE EMBARQUE]]</f>
        <v>939.47</v>
      </c>
    </row>
    <row r="185" spans="2:8" ht="18.75" x14ac:dyDescent="0.3">
      <c r="B185" s="10" t="s">
        <v>15</v>
      </c>
      <c r="C185" s="1" t="s">
        <v>18</v>
      </c>
      <c r="D185" s="1" t="s">
        <v>33</v>
      </c>
      <c r="E185" s="7">
        <v>44105</v>
      </c>
      <c r="F185" s="6">
        <v>904.9</v>
      </c>
      <c r="G185" s="6">
        <v>34.57</v>
      </c>
      <c r="H185" s="6">
        <f>Tabela134[[#This Row],[TARIFA]]+Tabela134[[#This Row],[TAXA DE EMBARQUE]]</f>
        <v>939.47</v>
      </c>
    </row>
    <row r="186" spans="2:8" ht="18.75" x14ac:dyDescent="0.3">
      <c r="B186" s="10" t="s">
        <v>15</v>
      </c>
      <c r="C186" s="1" t="s">
        <v>18</v>
      </c>
      <c r="D186" s="1" t="s">
        <v>33</v>
      </c>
      <c r="E186" s="7">
        <v>44105</v>
      </c>
      <c r="F186" s="6">
        <v>904.9</v>
      </c>
      <c r="G186" s="6">
        <v>34.57</v>
      </c>
      <c r="H186" s="6">
        <f>Tabela134[[#This Row],[TARIFA]]+Tabela134[[#This Row],[TAXA DE EMBARQUE]]</f>
        <v>939.47</v>
      </c>
    </row>
    <row r="187" spans="2:8" ht="18.75" x14ac:dyDescent="0.3">
      <c r="B187" s="10" t="s">
        <v>15</v>
      </c>
      <c r="C187" s="1" t="s">
        <v>18</v>
      </c>
      <c r="D187" s="1" t="s">
        <v>33</v>
      </c>
      <c r="E187" s="7">
        <v>44105</v>
      </c>
      <c r="F187" s="6">
        <v>904.9</v>
      </c>
      <c r="G187" s="6">
        <v>34.57</v>
      </c>
      <c r="H187" s="6">
        <f>Tabela134[[#This Row],[TARIFA]]+Tabela134[[#This Row],[TAXA DE EMBARQUE]]</f>
        <v>939.47</v>
      </c>
    </row>
    <row r="188" spans="2:8" ht="18.75" x14ac:dyDescent="0.3">
      <c r="B188" s="10" t="s">
        <v>15</v>
      </c>
      <c r="C188" s="1" t="s">
        <v>18</v>
      </c>
      <c r="D188" s="1" t="s">
        <v>33</v>
      </c>
      <c r="E188" s="7">
        <v>44105</v>
      </c>
      <c r="F188" s="6">
        <v>904.9</v>
      </c>
      <c r="G188" s="6">
        <v>34.57</v>
      </c>
      <c r="H188" s="6">
        <f>Tabela134[[#This Row],[TARIFA]]+Tabela134[[#This Row],[TAXA DE EMBARQUE]]</f>
        <v>939.47</v>
      </c>
    </row>
    <row r="189" spans="2:8" ht="18.75" x14ac:dyDescent="0.3">
      <c r="B189" s="10" t="s">
        <v>15</v>
      </c>
      <c r="C189" s="1" t="s">
        <v>18</v>
      </c>
      <c r="D189" s="1" t="s">
        <v>33</v>
      </c>
      <c r="E189" s="7">
        <v>44105</v>
      </c>
      <c r="F189" s="6">
        <v>904.9</v>
      </c>
      <c r="G189" s="6">
        <v>34.57</v>
      </c>
      <c r="H189" s="6">
        <f>Tabela134[[#This Row],[TARIFA]]+Tabela134[[#This Row],[TAXA DE EMBARQUE]]</f>
        <v>939.47</v>
      </c>
    </row>
    <row r="190" spans="2:8" ht="18.75" x14ac:dyDescent="0.3">
      <c r="B190" s="10" t="s">
        <v>15</v>
      </c>
      <c r="C190" s="1" t="s">
        <v>18</v>
      </c>
      <c r="D190" s="1" t="s">
        <v>33</v>
      </c>
      <c r="E190" s="7">
        <v>44105</v>
      </c>
      <c r="F190" s="6">
        <v>904.9</v>
      </c>
      <c r="G190" s="6">
        <v>34.57</v>
      </c>
      <c r="H190" s="6">
        <f>Tabela134[[#This Row],[TARIFA]]+Tabela134[[#This Row],[TAXA DE EMBARQUE]]</f>
        <v>939.47</v>
      </c>
    </row>
    <row r="191" spans="2:8" ht="18.75" x14ac:dyDescent="0.3">
      <c r="B191" s="10" t="s">
        <v>15</v>
      </c>
      <c r="C191" s="1" t="s">
        <v>18</v>
      </c>
      <c r="D191" s="1" t="s">
        <v>33</v>
      </c>
      <c r="E191" s="7">
        <v>44105</v>
      </c>
      <c r="F191" s="6">
        <v>904.9</v>
      </c>
      <c r="G191" s="6">
        <v>34.57</v>
      </c>
      <c r="H191" s="6">
        <f>Tabela134[[#This Row],[TARIFA]]+Tabela134[[#This Row],[TAXA DE EMBARQUE]]</f>
        <v>939.47</v>
      </c>
    </row>
    <row r="192" spans="2:8" ht="18.75" x14ac:dyDescent="0.3">
      <c r="B192" s="10" t="s">
        <v>15</v>
      </c>
      <c r="C192" s="1" t="s">
        <v>18</v>
      </c>
      <c r="D192" s="1" t="s">
        <v>33</v>
      </c>
      <c r="E192" s="7">
        <v>44105</v>
      </c>
      <c r="F192" s="6">
        <v>904.9</v>
      </c>
      <c r="G192" s="6">
        <v>34.57</v>
      </c>
      <c r="H192" s="6">
        <f>Tabela134[[#This Row],[TARIFA]]+Tabela134[[#This Row],[TAXA DE EMBARQUE]]</f>
        <v>939.47</v>
      </c>
    </row>
    <row r="193" spans="2:8" ht="18.75" x14ac:dyDescent="0.3">
      <c r="B193" s="5" t="s">
        <v>34</v>
      </c>
      <c r="C193" s="1" t="s">
        <v>0</v>
      </c>
      <c r="D193" s="1" t="s">
        <v>8</v>
      </c>
      <c r="E193" s="7">
        <v>44106</v>
      </c>
      <c r="F193" s="6">
        <v>602.9</v>
      </c>
      <c r="G193" s="6">
        <v>31.57</v>
      </c>
      <c r="H193" s="6">
        <f>Tabela134[[#This Row],[TARIFA]]+Tabela134[[#This Row],[TAXA DE EMBARQUE]]</f>
        <v>634.47</v>
      </c>
    </row>
    <row r="194" spans="2:8" ht="18.75" x14ac:dyDescent="0.3">
      <c r="B194" s="5" t="s">
        <v>31</v>
      </c>
      <c r="C194" s="1" t="s">
        <v>0</v>
      </c>
      <c r="D194" s="1" t="s">
        <v>8</v>
      </c>
      <c r="E194" s="7">
        <v>44106</v>
      </c>
      <c r="F194" s="6">
        <v>475.9</v>
      </c>
      <c r="G194" s="6">
        <v>27.16</v>
      </c>
      <c r="H194" s="6">
        <f>Tabela134[[#This Row],[TARIFA]]+Tabela134[[#This Row],[TAXA DE EMBARQUE]]</f>
        <v>503.06</v>
      </c>
    </row>
    <row r="195" spans="2:8" ht="18.75" x14ac:dyDescent="0.3">
      <c r="B195" s="5" t="s">
        <v>34</v>
      </c>
      <c r="C195" s="1" t="s">
        <v>0</v>
      </c>
      <c r="D195" s="1" t="s">
        <v>8</v>
      </c>
      <c r="E195" s="7">
        <v>44106</v>
      </c>
      <c r="F195" s="6">
        <v>602.9</v>
      </c>
      <c r="G195" s="6">
        <v>31.57</v>
      </c>
      <c r="H195" s="6">
        <f>Tabela134[[#This Row],[TARIFA]]+Tabela134[[#This Row],[TAXA DE EMBARQUE]]</f>
        <v>634.47</v>
      </c>
    </row>
    <row r="196" spans="2:8" ht="18.75" x14ac:dyDescent="0.3">
      <c r="B196" s="5" t="s">
        <v>31</v>
      </c>
      <c r="C196" s="1" t="s">
        <v>0</v>
      </c>
      <c r="D196" s="1" t="s">
        <v>8</v>
      </c>
      <c r="E196" s="7">
        <v>44106</v>
      </c>
      <c r="F196" s="6">
        <v>475.9</v>
      </c>
      <c r="G196" s="6">
        <v>27.16</v>
      </c>
      <c r="H196" s="6">
        <f>Tabela134[[#This Row],[TARIFA]]+Tabela134[[#This Row],[TAXA DE EMBARQUE]]</f>
        <v>503.06</v>
      </c>
    </row>
    <row r="197" spans="2:8" ht="18.75" x14ac:dyDescent="0.3">
      <c r="B197" s="5" t="s">
        <v>34</v>
      </c>
      <c r="C197" s="1" t="s">
        <v>0</v>
      </c>
      <c r="D197" s="1" t="s">
        <v>8</v>
      </c>
      <c r="E197" s="7">
        <v>44106</v>
      </c>
      <c r="F197" s="6">
        <v>698.9</v>
      </c>
      <c r="G197" s="6">
        <v>31.57</v>
      </c>
      <c r="H197" s="6">
        <f>Tabela134[[#This Row],[TARIFA]]+Tabela134[[#This Row],[TAXA DE EMBARQUE]]</f>
        <v>730.47</v>
      </c>
    </row>
    <row r="198" spans="2:8" ht="18.75" x14ac:dyDescent="0.3">
      <c r="B198" s="5" t="s">
        <v>34</v>
      </c>
      <c r="C198" s="1" t="s">
        <v>18</v>
      </c>
      <c r="D198" s="1" t="s">
        <v>8</v>
      </c>
      <c r="E198" s="7">
        <v>44106</v>
      </c>
      <c r="F198" s="6">
        <v>369.9</v>
      </c>
      <c r="G198" s="6">
        <v>31.57</v>
      </c>
      <c r="H198" s="6">
        <f>Tabela134[[#This Row],[TARIFA]]+Tabela134[[#This Row],[TAXA DE EMBARQUE]]</f>
        <v>401.46999999999997</v>
      </c>
    </row>
    <row r="199" spans="2:8" ht="18.75" x14ac:dyDescent="0.3">
      <c r="B199" s="5" t="s">
        <v>31</v>
      </c>
      <c r="C199" s="1" t="s">
        <v>0</v>
      </c>
      <c r="D199" s="1" t="s">
        <v>8</v>
      </c>
      <c r="E199" s="7">
        <v>44106</v>
      </c>
      <c r="F199" s="6">
        <v>540.9</v>
      </c>
      <c r="G199" s="6">
        <v>27.16</v>
      </c>
      <c r="H199" s="6">
        <f>Tabela134[[#This Row],[TARIFA]]+Tabela134[[#This Row],[TAXA DE EMBARQUE]]</f>
        <v>568.05999999999995</v>
      </c>
    </row>
    <row r="200" spans="2:8" ht="18.75" x14ac:dyDescent="0.3">
      <c r="B200" s="5" t="s">
        <v>31</v>
      </c>
      <c r="C200" s="1" t="s">
        <v>0</v>
      </c>
      <c r="D200" s="1" t="s">
        <v>8</v>
      </c>
      <c r="E200" s="7">
        <v>44106</v>
      </c>
      <c r="F200" s="6">
        <v>475.9</v>
      </c>
      <c r="G200" s="6">
        <v>27.16</v>
      </c>
      <c r="H200" s="6">
        <f>Tabela134[[#This Row],[TARIFA]]+Tabela134[[#This Row],[TAXA DE EMBARQUE]]</f>
        <v>503.06</v>
      </c>
    </row>
    <row r="201" spans="2:8" ht="18.75" x14ac:dyDescent="0.3">
      <c r="B201" s="5" t="s">
        <v>34</v>
      </c>
      <c r="C201" s="1" t="s">
        <v>25</v>
      </c>
      <c r="D201" s="1" t="s">
        <v>8</v>
      </c>
      <c r="E201" s="7">
        <v>44106</v>
      </c>
      <c r="F201" s="6">
        <v>369.9</v>
      </c>
      <c r="G201" s="6">
        <v>31.57</v>
      </c>
      <c r="H201" s="6">
        <f>Tabela134[[#This Row],[TARIFA]]+Tabela134[[#This Row],[TAXA DE EMBARQUE]]</f>
        <v>401.46999999999997</v>
      </c>
    </row>
    <row r="202" spans="2:8" ht="18.75" x14ac:dyDescent="0.3">
      <c r="B202" s="5" t="s">
        <v>31</v>
      </c>
      <c r="C202" s="1" t="s">
        <v>0</v>
      </c>
      <c r="D202" s="1" t="s">
        <v>8</v>
      </c>
      <c r="E202" s="7">
        <v>44106</v>
      </c>
      <c r="F202" s="6">
        <v>540.9</v>
      </c>
      <c r="G202" s="6">
        <v>27.16</v>
      </c>
      <c r="H202" s="6">
        <f>Tabela134[[#This Row],[TARIFA]]+Tabela134[[#This Row],[TAXA DE EMBARQUE]]</f>
        <v>568.05999999999995</v>
      </c>
    </row>
    <row r="203" spans="2:8" ht="18.75" x14ac:dyDescent="0.3">
      <c r="B203" s="1" t="s">
        <v>28</v>
      </c>
      <c r="C203" s="1" t="s">
        <v>0</v>
      </c>
      <c r="D203" s="1" t="s">
        <v>16</v>
      </c>
      <c r="E203" s="2">
        <v>44110</v>
      </c>
      <c r="F203" s="3">
        <v>616.9</v>
      </c>
      <c r="G203" s="3">
        <v>31.57</v>
      </c>
      <c r="H203" s="3">
        <f>Tabela134[[#This Row],[TARIFA]]+Tabela134[[#This Row],[TAXA DE EMBARQUE]]</f>
        <v>648.47</v>
      </c>
    </row>
    <row r="204" spans="2:8" ht="18.75" x14ac:dyDescent="0.3">
      <c r="B204" s="5" t="s">
        <v>29</v>
      </c>
      <c r="C204" s="1" t="s">
        <v>0</v>
      </c>
      <c r="D204" s="1" t="s">
        <v>16</v>
      </c>
      <c r="E204" s="2">
        <v>44110</v>
      </c>
      <c r="F204" s="6">
        <v>205.9</v>
      </c>
      <c r="G204" s="6">
        <v>32.950000000000003</v>
      </c>
      <c r="H204" s="6">
        <f>Tabela134[[#This Row],[TARIFA]]+Tabela134[[#This Row],[TAXA DE EMBARQUE]]</f>
        <v>238.85000000000002</v>
      </c>
    </row>
    <row r="205" spans="2:8" ht="18.75" x14ac:dyDescent="0.3">
      <c r="B205" s="10" t="s">
        <v>15</v>
      </c>
      <c r="C205" s="1" t="s">
        <v>18</v>
      </c>
      <c r="D205" s="1" t="s">
        <v>33</v>
      </c>
      <c r="E205" s="7">
        <v>44111</v>
      </c>
      <c r="F205" s="6">
        <v>690.9</v>
      </c>
      <c r="G205" s="6">
        <v>34.57</v>
      </c>
      <c r="H205" s="6">
        <f>Tabela134[[#This Row],[TARIFA]]+Tabela134[[#This Row],[TAXA DE EMBARQUE]]</f>
        <v>725.47</v>
      </c>
    </row>
    <row r="206" spans="2:8" ht="18.75" x14ac:dyDescent="0.3">
      <c r="B206" s="10" t="s">
        <v>15</v>
      </c>
      <c r="C206" s="1" t="s">
        <v>18</v>
      </c>
      <c r="D206" s="1" t="s">
        <v>33</v>
      </c>
      <c r="E206" s="7">
        <v>44111</v>
      </c>
      <c r="F206" s="6">
        <v>690.9</v>
      </c>
      <c r="G206" s="6">
        <v>34.57</v>
      </c>
      <c r="H206" s="6">
        <f>Tabela134[[#This Row],[TARIFA]]+Tabela134[[#This Row],[TAXA DE EMBARQUE]]</f>
        <v>725.47</v>
      </c>
    </row>
    <row r="207" spans="2:8" ht="18.75" x14ac:dyDescent="0.3">
      <c r="B207" s="5" t="s">
        <v>34</v>
      </c>
      <c r="C207" s="1" t="s">
        <v>0</v>
      </c>
      <c r="D207" s="1" t="s">
        <v>8</v>
      </c>
      <c r="E207" s="7">
        <v>44111</v>
      </c>
      <c r="F207" s="6">
        <v>234.9</v>
      </c>
      <c r="G207" s="6">
        <v>31.57</v>
      </c>
      <c r="H207" s="6">
        <f>Tabela134[[#This Row],[TARIFA]]+Tabela134[[#This Row],[TAXA DE EMBARQUE]]</f>
        <v>266.47000000000003</v>
      </c>
    </row>
    <row r="208" spans="2:8" ht="18.75" x14ac:dyDescent="0.3">
      <c r="B208" s="5" t="s">
        <v>31</v>
      </c>
      <c r="C208" s="1" t="s">
        <v>18</v>
      </c>
      <c r="D208" s="1" t="s">
        <v>8</v>
      </c>
      <c r="E208" s="7">
        <v>44106</v>
      </c>
      <c r="F208" s="6">
        <v>262.89999999999998</v>
      </c>
      <c r="G208" s="6">
        <v>27.16</v>
      </c>
      <c r="H208" s="6">
        <f>Tabela134[[#This Row],[TARIFA]]+Tabela134[[#This Row],[TAXA DE EMBARQUE]]</f>
        <v>290.06</v>
      </c>
    </row>
    <row r="209" spans="2:8" ht="18.75" x14ac:dyDescent="0.3">
      <c r="B209" s="10" t="s">
        <v>15</v>
      </c>
      <c r="C209" s="1" t="s">
        <v>18</v>
      </c>
      <c r="D209" s="1" t="s">
        <v>8</v>
      </c>
      <c r="E209" s="7">
        <v>44111</v>
      </c>
      <c r="F209" s="6">
        <v>690.9</v>
      </c>
      <c r="G209" s="6">
        <v>34.57</v>
      </c>
      <c r="H209" s="6">
        <f>Tabela134[[#This Row],[TARIFA]]+Tabela134[[#This Row],[TAXA DE EMBARQUE]]</f>
        <v>725.47</v>
      </c>
    </row>
    <row r="210" spans="2:8" ht="18.75" x14ac:dyDescent="0.3">
      <c r="B210" s="5" t="s">
        <v>35</v>
      </c>
      <c r="C210" s="1" t="s">
        <v>0</v>
      </c>
      <c r="D210" s="1" t="s">
        <v>8</v>
      </c>
      <c r="E210" s="7">
        <v>44113</v>
      </c>
      <c r="F210" s="6">
        <v>238.9</v>
      </c>
      <c r="G210" s="6">
        <v>31.57</v>
      </c>
      <c r="H210" s="6">
        <f>Tabela134[[#This Row],[TARIFA]]+Tabela134[[#This Row],[TAXA DE EMBARQUE]]</f>
        <v>270.47000000000003</v>
      </c>
    </row>
    <row r="211" spans="2:8" ht="18.75" x14ac:dyDescent="0.3">
      <c r="B211" s="5" t="s">
        <v>22</v>
      </c>
      <c r="C211" s="1" t="s">
        <v>18</v>
      </c>
      <c r="D211" s="1" t="s">
        <v>8</v>
      </c>
      <c r="E211" s="7">
        <v>44113</v>
      </c>
      <c r="F211" s="6">
        <v>238.9</v>
      </c>
      <c r="G211" s="6">
        <v>34.57</v>
      </c>
      <c r="H211" s="6">
        <f>Tabela134[[#This Row],[TARIFA]]+Tabela134[[#This Row],[TAXA DE EMBARQUE]]</f>
        <v>273.47000000000003</v>
      </c>
    </row>
    <row r="212" spans="2:8" ht="18.75" x14ac:dyDescent="0.3">
      <c r="B212" s="9" t="s">
        <v>10</v>
      </c>
      <c r="C212" s="1" t="s">
        <v>18</v>
      </c>
      <c r="D212" s="1" t="s">
        <v>8</v>
      </c>
      <c r="E212" s="7">
        <v>44113</v>
      </c>
      <c r="F212" s="6">
        <v>497.9</v>
      </c>
      <c r="G212" s="6">
        <v>31.57</v>
      </c>
      <c r="H212" s="6">
        <f>Tabela134[[#This Row],[TARIFA]]+Tabela134[[#This Row],[TAXA DE EMBARQUE]]</f>
        <v>529.47</v>
      </c>
    </row>
    <row r="213" spans="2:8" ht="18.75" x14ac:dyDescent="0.3">
      <c r="B213" s="10" t="s">
        <v>15</v>
      </c>
      <c r="C213" s="1" t="s">
        <v>18</v>
      </c>
      <c r="D213" s="1" t="s">
        <v>8</v>
      </c>
      <c r="E213" s="7">
        <v>44113</v>
      </c>
      <c r="F213" s="6">
        <v>496.9</v>
      </c>
      <c r="G213" s="6">
        <v>34.57</v>
      </c>
      <c r="H213" s="6">
        <f>Tabela134[[#This Row],[TARIFA]]+Tabela134[[#This Row],[TAXA DE EMBARQUE]]</f>
        <v>531.47</v>
      </c>
    </row>
    <row r="214" spans="2:8" ht="18.75" x14ac:dyDescent="0.3">
      <c r="B214" s="9" t="s">
        <v>10</v>
      </c>
      <c r="C214" s="1" t="s">
        <v>18</v>
      </c>
      <c r="D214" s="1" t="s">
        <v>8</v>
      </c>
      <c r="E214" s="7">
        <v>44113</v>
      </c>
      <c r="F214" s="6">
        <v>497.9</v>
      </c>
      <c r="G214" s="6">
        <v>31.57</v>
      </c>
      <c r="H214" s="6">
        <f>Tabela134[[#This Row],[TARIFA]]+Tabela134[[#This Row],[TAXA DE EMBARQUE]]</f>
        <v>529.47</v>
      </c>
    </row>
    <row r="215" spans="2:8" ht="18.75" x14ac:dyDescent="0.3">
      <c r="B215" s="10" t="s">
        <v>15</v>
      </c>
      <c r="C215" s="1" t="s">
        <v>18</v>
      </c>
      <c r="D215" s="1" t="s">
        <v>8</v>
      </c>
      <c r="E215" s="7">
        <v>44113</v>
      </c>
      <c r="F215" s="6">
        <v>496.9</v>
      </c>
      <c r="G215" s="6">
        <v>34.57</v>
      </c>
      <c r="H215" s="6">
        <f>Tabela134[[#This Row],[TARIFA]]+Tabela134[[#This Row],[TAXA DE EMBARQUE]]</f>
        <v>531.47</v>
      </c>
    </row>
    <row r="216" spans="2:8" ht="18.75" x14ac:dyDescent="0.3">
      <c r="B216" s="9" t="s">
        <v>10</v>
      </c>
      <c r="C216" s="1" t="s">
        <v>18</v>
      </c>
      <c r="D216" s="1" t="s">
        <v>8</v>
      </c>
      <c r="E216" s="7">
        <v>44113</v>
      </c>
      <c r="F216" s="6">
        <v>497.9</v>
      </c>
      <c r="G216" s="6">
        <v>31.57</v>
      </c>
      <c r="H216" s="6">
        <f>Tabela134[[#This Row],[TARIFA]]+Tabela134[[#This Row],[TAXA DE EMBARQUE]]</f>
        <v>529.47</v>
      </c>
    </row>
    <row r="217" spans="2:8" ht="18.75" x14ac:dyDescent="0.3">
      <c r="B217" s="10" t="s">
        <v>15</v>
      </c>
      <c r="C217" s="1" t="s">
        <v>18</v>
      </c>
      <c r="D217" s="1" t="s">
        <v>8</v>
      </c>
      <c r="E217" s="7">
        <v>44113</v>
      </c>
      <c r="F217" s="6">
        <v>496.9</v>
      </c>
      <c r="G217" s="6">
        <v>34.57</v>
      </c>
      <c r="H217" s="6">
        <f>Tabela134[[#This Row],[TARIFA]]+Tabela134[[#This Row],[TAXA DE EMBARQUE]]</f>
        <v>531.47</v>
      </c>
    </row>
    <row r="218" spans="2:8" ht="18.75" x14ac:dyDescent="0.3">
      <c r="B218" s="5" t="s">
        <v>34</v>
      </c>
      <c r="C218" s="1" t="s">
        <v>18</v>
      </c>
      <c r="D218" s="1" t="s">
        <v>8</v>
      </c>
      <c r="E218" s="7">
        <v>44118</v>
      </c>
      <c r="F218" s="6">
        <v>345.9</v>
      </c>
      <c r="G218" s="6">
        <v>31.57</v>
      </c>
      <c r="H218" s="6">
        <f>Tabela134[[#This Row],[TARIFA]]+Tabela134[[#This Row],[TAXA DE EMBARQUE]]</f>
        <v>377.46999999999997</v>
      </c>
    </row>
    <row r="219" spans="2:8" ht="18.75" x14ac:dyDescent="0.3">
      <c r="B219" s="5" t="s">
        <v>31</v>
      </c>
      <c r="C219" s="1" t="s">
        <v>18</v>
      </c>
      <c r="D219" s="1" t="s">
        <v>8</v>
      </c>
      <c r="E219" s="7">
        <v>44118</v>
      </c>
      <c r="F219" s="6">
        <v>345.9</v>
      </c>
      <c r="G219" s="6">
        <v>27.16</v>
      </c>
      <c r="H219" s="6">
        <f>Tabela134[[#This Row],[TARIFA]]+Tabela134[[#This Row],[TAXA DE EMBARQUE]]</f>
        <v>373.06</v>
      </c>
    </row>
    <row r="220" spans="2:8" ht="18.75" x14ac:dyDescent="0.3">
      <c r="B220" s="5" t="s">
        <v>27</v>
      </c>
      <c r="C220" s="1" t="s">
        <v>18</v>
      </c>
      <c r="D220" s="1" t="s">
        <v>8</v>
      </c>
      <c r="E220" s="7">
        <v>44118</v>
      </c>
      <c r="F220" s="6">
        <v>532</v>
      </c>
      <c r="G220" s="6">
        <v>31.57</v>
      </c>
      <c r="H220" s="6">
        <f>Tabela134[[#This Row],[TARIFA]]+Tabela134[[#This Row],[TAXA DE EMBARQUE]]</f>
        <v>563.57000000000005</v>
      </c>
    </row>
    <row r="221" spans="2:8" ht="18.75" x14ac:dyDescent="0.3">
      <c r="B221" s="5" t="s">
        <v>12</v>
      </c>
      <c r="C221" s="1" t="s">
        <v>18</v>
      </c>
      <c r="D221" s="1" t="s">
        <v>8</v>
      </c>
      <c r="E221" s="7">
        <v>44118</v>
      </c>
      <c r="F221" s="6">
        <v>405</v>
      </c>
      <c r="G221" s="6">
        <v>27.16</v>
      </c>
      <c r="H221" s="6">
        <f>Tabela134[[#This Row],[TARIFA]]+Tabela134[[#This Row],[TAXA DE EMBARQUE]]</f>
        <v>432.16</v>
      </c>
    </row>
    <row r="222" spans="2:8" ht="18.75" x14ac:dyDescent="0.3">
      <c r="B222" s="5" t="s">
        <v>27</v>
      </c>
      <c r="C222" s="1" t="s">
        <v>18</v>
      </c>
      <c r="D222" s="1" t="s">
        <v>8</v>
      </c>
      <c r="E222" s="7">
        <v>44118</v>
      </c>
      <c r="F222" s="6">
        <v>532</v>
      </c>
      <c r="G222" s="6">
        <v>31.57</v>
      </c>
      <c r="H222" s="6">
        <f>Tabela134[[#This Row],[TARIFA]]+Tabela134[[#This Row],[TAXA DE EMBARQUE]]</f>
        <v>563.57000000000005</v>
      </c>
    </row>
    <row r="223" spans="2:8" ht="18.75" x14ac:dyDescent="0.3">
      <c r="B223" s="5" t="s">
        <v>12</v>
      </c>
      <c r="C223" s="1" t="s">
        <v>18</v>
      </c>
      <c r="D223" s="1" t="s">
        <v>8</v>
      </c>
      <c r="E223" s="7">
        <v>44118</v>
      </c>
      <c r="F223" s="6">
        <v>405</v>
      </c>
      <c r="G223" s="6">
        <v>27.16</v>
      </c>
      <c r="H223" s="6">
        <f>Tabela134[[#This Row],[TARIFA]]+Tabela134[[#This Row],[TAXA DE EMBARQUE]]</f>
        <v>432.16</v>
      </c>
    </row>
    <row r="224" spans="2:8" ht="18.75" x14ac:dyDescent="0.3">
      <c r="B224" s="5" t="s">
        <v>27</v>
      </c>
      <c r="C224" s="1" t="s">
        <v>18</v>
      </c>
      <c r="D224" s="1" t="s">
        <v>8</v>
      </c>
      <c r="E224" s="7">
        <v>44118</v>
      </c>
      <c r="F224" s="6">
        <v>532</v>
      </c>
      <c r="G224" s="6">
        <v>31.57</v>
      </c>
      <c r="H224" s="6">
        <f>Tabela134[[#This Row],[TARIFA]]+Tabela134[[#This Row],[TAXA DE EMBARQUE]]</f>
        <v>563.57000000000005</v>
      </c>
    </row>
    <row r="225" spans="2:8" ht="18.75" x14ac:dyDescent="0.3">
      <c r="B225" s="5" t="s">
        <v>12</v>
      </c>
      <c r="C225" s="1" t="s">
        <v>18</v>
      </c>
      <c r="D225" s="1" t="s">
        <v>8</v>
      </c>
      <c r="E225" s="7">
        <v>44118</v>
      </c>
      <c r="F225" s="6">
        <v>405</v>
      </c>
      <c r="G225" s="6">
        <v>27.16</v>
      </c>
      <c r="H225" s="6">
        <f>Tabela134[[#This Row],[TARIFA]]+Tabela134[[#This Row],[TAXA DE EMBARQUE]]</f>
        <v>432.16</v>
      </c>
    </row>
    <row r="226" spans="2:8" ht="18.75" x14ac:dyDescent="0.3">
      <c r="B226" s="5" t="s">
        <v>34</v>
      </c>
      <c r="C226" s="1" t="s">
        <v>18</v>
      </c>
      <c r="D226" s="1" t="s">
        <v>8</v>
      </c>
      <c r="E226" s="7">
        <v>44119</v>
      </c>
      <c r="F226" s="6">
        <v>345.9</v>
      </c>
      <c r="G226" s="6">
        <v>31.57</v>
      </c>
      <c r="H226" s="6">
        <f>Tabela134[[#This Row],[TARIFA]]+Tabela134[[#This Row],[TAXA DE EMBARQUE]]</f>
        <v>377.46999999999997</v>
      </c>
    </row>
    <row r="227" spans="2:8" ht="18.75" x14ac:dyDescent="0.3">
      <c r="B227" s="5" t="s">
        <v>31</v>
      </c>
      <c r="C227" s="1" t="s">
        <v>18</v>
      </c>
      <c r="D227" s="1" t="s">
        <v>8</v>
      </c>
      <c r="E227" s="7">
        <v>44119</v>
      </c>
      <c r="F227" s="6">
        <v>345.9</v>
      </c>
      <c r="G227" s="6">
        <v>27.16</v>
      </c>
      <c r="H227" s="6">
        <f>Tabela134[[#This Row],[TARIFA]]+Tabela134[[#This Row],[TAXA DE EMBARQUE]]</f>
        <v>373.06</v>
      </c>
    </row>
    <row r="228" spans="2:8" ht="18.75" x14ac:dyDescent="0.3">
      <c r="B228" s="5" t="s">
        <v>34</v>
      </c>
      <c r="C228" s="1" t="s">
        <v>18</v>
      </c>
      <c r="D228" s="1" t="s">
        <v>8</v>
      </c>
      <c r="E228" s="7">
        <v>44120</v>
      </c>
      <c r="F228" s="6">
        <v>437.9</v>
      </c>
      <c r="G228" s="6">
        <v>31.57</v>
      </c>
      <c r="H228" s="6">
        <f>Tabela134[[#This Row],[TARIFA]]+Tabela134[[#This Row],[TAXA DE EMBARQUE]]</f>
        <v>469.46999999999997</v>
      </c>
    </row>
    <row r="229" spans="2:8" ht="18.75" x14ac:dyDescent="0.3">
      <c r="B229" s="5" t="s">
        <v>31</v>
      </c>
      <c r="C229" s="1" t="s">
        <v>18</v>
      </c>
      <c r="D229" s="1" t="s">
        <v>8</v>
      </c>
      <c r="E229" s="7">
        <v>44120</v>
      </c>
      <c r="F229" s="6">
        <v>345.9</v>
      </c>
      <c r="G229" s="6">
        <v>27.16</v>
      </c>
      <c r="H229" s="6">
        <f>Tabela134[[#This Row],[TARIFA]]+Tabela134[[#This Row],[TAXA DE EMBARQUE]]</f>
        <v>373.06</v>
      </c>
    </row>
    <row r="230" spans="2:8" ht="18.75" x14ac:dyDescent="0.3">
      <c r="B230" s="9" t="s">
        <v>13</v>
      </c>
      <c r="C230" s="1" t="s">
        <v>0</v>
      </c>
      <c r="D230" s="1" t="s">
        <v>8</v>
      </c>
      <c r="E230" s="7">
        <v>44123</v>
      </c>
      <c r="F230" s="3">
        <v>707.9</v>
      </c>
      <c r="G230" s="3">
        <v>31.57</v>
      </c>
      <c r="H230" s="3">
        <f>Tabela134[[#This Row],[TARIFA]]+Tabela134[[#This Row],[TAXA DE EMBARQUE]]</f>
        <v>739.47</v>
      </c>
    </row>
    <row r="231" spans="2:8" ht="18.75" x14ac:dyDescent="0.3">
      <c r="B231" s="9" t="s">
        <v>13</v>
      </c>
      <c r="C231" s="1" t="s">
        <v>0</v>
      </c>
      <c r="D231" s="1" t="s">
        <v>8</v>
      </c>
      <c r="E231" s="7">
        <v>44123</v>
      </c>
      <c r="F231" s="3">
        <v>707.9</v>
      </c>
      <c r="G231" s="3">
        <v>31.57</v>
      </c>
      <c r="H231" s="3">
        <f>Tabela134[[#This Row],[TARIFA]]+Tabela134[[#This Row],[TAXA DE EMBARQUE]]</f>
        <v>739.47</v>
      </c>
    </row>
    <row r="232" spans="2:8" ht="18.75" x14ac:dyDescent="0.3">
      <c r="B232" s="10" t="s">
        <v>15</v>
      </c>
      <c r="C232" s="1" t="s">
        <v>0</v>
      </c>
      <c r="D232" s="1" t="s">
        <v>8</v>
      </c>
      <c r="E232" s="7">
        <v>44123</v>
      </c>
      <c r="F232" s="3">
        <v>707.9</v>
      </c>
      <c r="G232" s="6">
        <v>34.57</v>
      </c>
      <c r="H232" s="6">
        <f>Tabela134[[#This Row],[TARIFA]]+Tabela134[[#This Row],[TAXA DE EMBARQUE]]</f>
        <v>742.47</v>
      </c>
    </row>
    <row r="233" spans="2:8" ht="18.75" x14ac:dyDescent="0.3">
      <c r="B233" s="10" t="s">
        <v>15</v>
      </c>
      <c r="C233" s="1" t="s">
        <v>0</v>
      </c>
      <c r="D233" s="1" t="s">
        <v>8</v>
      </c>
      <c r="E233" s="7">
        <v>44123</v>
      </c>
      <c r="F233" s="3">
        <v>707.9</v>
      </c>
      <c r="G233" s="6">
        <v>34.57</v>
      </c>
      <c r="H233" s="6">
        <f>Tabela134[[#This Row],[TARIFA]]+Tabela134[[#This Row],[TAXA DE EMBARQUE]]</f>
        <v>742.47</v>
      </c>
    </row>
    <row r="234" spans="2:8" ht="18.75" x14ac:dyDescent="0.3">
      <c r="B234" s="9" t="s">
        <v>13</v>
      </c>
      <c r="C234" s="1" t="s">
        <v>0</v>
      </c>
      <c r="D234" s="1" t="s">
        <v>8</v>
      </c>
      <c r="E234" s="7">
        <v>44123</v>
      </c>
      <c r="F234" s="3">
        <v>707.9</v>
      </c>
      <c r="G234" s="3">
        <v>31.57</v>
      </c>
      <c r="H234" s="3">
        <f>Tabela134[[#This Row],[TARIFA]]+Tabela134[[#This Row],[TAXA DE EMBARQUE]]</f>
        <v>739.47</v>
      </c>
    </row>
    <row r="235" spans="2:8" ht="18.75" x14ac:dyDescent="0.3">
      <c r="B235" s="5" t="s">
        <v>28</v>
      </c>
      <c r="C235" s="1" t="s">
        <v>18</v>
      </c>
      <c r="D235" s="1" t="s">
        <v>8</v>
      </c>
      <c r="E235" s="7">
        <v>44124</v>
      </c>
      <c r="F235" s="6">
        <v>319.61</v>
      </c>
      <c r="G235" s="6">
        <v>31.57</v>
      </c>
      <c r="H235" s="6">
        <f>Tabela134[[#This Row],[TARIFA]]+Tabela134[[#This Row],[TAXA DE EMBARQUE]]</f>
        <v>351.18</v>
      </c>
    </row>
    <row r="236" spans="2:8" ht="18.75" x14ac:dyDescent="0.3">
      <c r="B236" s="5" t="s">
        <v>29</v>
      </c>
      <c r="C236" s="1" t="s">
        <v>18</v>
      </c>
      <c r="D236" s="1" t="s">
        <v>8</v>
      </c>
      <c r="E236" s="7">
        <v>44124</v>
      </c>
      <c r="F236" s="6">
        <v>319.61</v>
      </c>
      <c r="G236" s="6">
        <v>32.950000000000003</v>
      </c>
      <c r="H236" s="6">
        <f>Tabela134[[#This Row],[TARIFA]]+Tabela134[[#This Row],[TAXA DE EMBARQUE]]</f>
        <v>352.56</v>
      </c>
    </row>
    <row r="237" spans="2:8" ht="18.75" x14ac:dyDescent="0.3">
      <c r="B237" s="5" t="s">
        <v>28</v>
      </c>
      <c r="C237" s="1" t="s">
        <v>18</v>
      </c>
      <c r="D237" s="1" t="s">
        <v>8</v>
      </c>
      <c r="E237" s="7">
        <v>44124</v>
      </c>
      <c r="F237" s="6">
        <v>319.61</v>
      </c>
      <c r="G237" s="6">
        <v>31.57</v>
      </c>
      <c r="H237" s="6">
        <f>Tabela134[[#This Row],[TARIFA]]+Tabela134[[#This Row],[TAXA DE EMBARQUE]]</f>
        <v>351.18</v>
      </c>
    </row>
    <row r="238" spans="2:8" ht="18.75" x14ac:dyDescent="0.3">
      <c r="B238" s="5" t="s">
        <v>29</v>
      </c>
      <c r="C238" s="1" t="s">
        <v>18</v>
      </c>
      <c r="D238" s="1" t="s">
        <v>8</v>
      </c>
      <c r="E238" s="7">
        <v>44124</v>
      </c>
      <c r="F238" s="6">
        <v>319.61</v>
      </c>
      <c r="G238" s="6">
        <v>32.950000000000003</v>
      </c>
      <c r="H238" s="6">
        <f>Tabela134[[#This Row],[TARIFA]]+Tabela134[[#This Row],[TAXA DE EMBARQUE]]</f>
        <v>352.56</v>
      </c>
    </row>
    <row r="239" spans="2:8" ht="18.75" x14ac:dyDescent="0.3">
      <c r="B239" s="5" t="s">
        <v>28</v>
      </c>
      <c r="C239" s="1" t="s">
        <v>18</v>
      </c>
      <c r="D239" s="1" t="s">
        <v>8</v>
      </c>
      <c r="E239" s="7">
        <v>44124</v>
      </c>
      <c r="F239" s="6">
        <v>319.61</v>
      </c>
      <c r="G239" s="6">
        <v>31.57</v>
      </c>
      <c r="H239" s="6">
        <f>Tabela134[[#This Row],[TARIFA]]+Tabela134[[#This Row],[TAXA DE EMBARQUE]]</f>
        <v>351.18</v>
      </c>
    </row>
    <row r="240" spans="2:8" ht="18.75" x14ac:dyDescent="0.3">
      <c r="B240" s="5" t="s">
        <v>29</v>
      </c>
      <c r="C240" s="1" t="s">
        <v>18</v>
      </c>
      <c r="D240" s="1" t="s">
        <v>8</v>
      </c>
      <c r="E240" s="7">
        <v>44124</v>
      </c>
      <c r="F240" s="6">
        <v>319.61</v>
      </c>
      <c r="G240" s="6">
        <v>32.950000000000003</v>
      </c>
      <c r="H240" s="6">
        <f>Tabela134[[#This Row],[TARIFA]]+Tabela134[[#This Row],[TAXA DE EMBARQUE]]</f>
        <v>352.56</v>
      </c>
    </row>
    <row r="241" spans="2:8" ht="18.75" x14ac:dyDescent="0.3">
      <c r="B241" s="10" t="s">
        <v>15</v>
      </c>
      <c r="C241" s="1" t="s">
        <v>0</v>
      </c>
      <c r="D241" s="1" t="s">
        <v>8</v>
      </c>
      <c r="E241" s="7">
        <v>44124</v>
      </c>
      <c r="F241" s="3">
        <v>707.9</v>
      </c>
      <c r="G241" s="6">
        <v>34.57</v>
      </c>
      <c r="H241" s="6">
        <f>Tabela134[[#This Row],[TARIFA]]+Tabela134[[#This Row],[TAXA DE EMBARQUE]]</f>
        <v>742.47</v>
      </c>
    </row>
    <row r="242" spans="2:8" ht="18.75" x14ac:dyDescent="0.3">
      <c r="B242" s="10" t="s">
        <v>15</v>
      </c>
      <c r="C242" s="1" t="s">
        <v>18</v>
      </c>
      <c r="D242" s="1" t="s">
        <v>33</v>
      </c>
      <c r="E242" s="7">
        <v>44126</v>
      </c>
      <c r="F242" s="6">
        <v>904.9</v>
      </c>
      <c r="G242" s="6">
        <v>34.57</v>
      </c>
      <c r="H242" s="6">
        <f>Tabela134[[#This Row],[TARIFA]]+Tabela134[[#This Row],[TAXA DE EMBARQUE]]</f>
        <v>939.47</v>
      </c>
    </row>
    <row r="243" spans="2:8" ht="18.75" x14ac:dyDescent="0.3">
      <c r="B243" s="10" t="s">
        <v>15</v>
      </c>
      <c r="C243" s="1" t="s">
        <v>18</v>
      </c>
      <c r="D243" s="1" t="s">
        <v>33</v>
      </c>
      <c r="E243" s="7">
        <v>44126</v>
      </c>
      <c r="F243" s="6">
        <v>690.9</v>
      </c>
      <c r="G243" s="6">
        <v>34.57</v>
      </c>
      <c r="H243" s="6">
        <f>Tabela134[[#This Row],[TARIFA]]+Tabela134[[#This Row],[TAXA DE EMBARQUE]]</f>
        <v>725.47</v>
      </c>
    </row>
    <row r="244" spans="2:8" ht="18.75" x14ac:dyDescent="0.3">
      <c r="B244" s="5" t="s">
        <v>35</v>
      </c>
      <c r="C244" s="1" t="s">
        <v>18</v>
      </c>
      <c r="D244" s="1" t="s">
        <v>8</v>
      </c>
      <c r="E244" s="7">
        <v>44127</v>
      </c>
      <c r="F244" s="6">
        <v>717.1</v>
      </c>
      <c r="G244" s="6">
        <v>31.57</v>
      </c>
      <c r="H244" s="6">
        <f>Tabela134[[#This Row],[TARIFA]]+Tabela134[[#This Row],[TAXA DE EMBARQUE]]</f>
        <v>748.67000000000007</v>
      </c>
    </row>
    <row r="245" spans="2:8" ht="18.75" x14ac:dyDescent="0.3">
      <c r="B245" s="5" t="s">
        <v>22</v>
      </c>
      <c r="C245" s="1" t="s">
        <v>18</v>
      </c>
      <c r="D245" s="1" t="s">
        <v>8</v>
      </c>
      <c r="E245" s="7">
        <v>44127</v>
      </c>
      <c r="F245" s="6">
        <v>381.8</v>
      </c>
      <c r="G245" s="6">
        <v>34.57</v>
      </c>
      <c r="H245" s="6">
        <f>Tabela134[[#This Row],[TARIFA]]+Tabela134[[#This Row],[TAXA DE EMBARQUE]]</f>
        <v>416.37</v>
      </c>
    </row>
    <row r="246" spans="2:8" ht="18.75" x14ac:dyDescent="0.3">
      <c r="B246" s="5" t="s">
        <v>35</v>
      </c>
      <c r="C246" s="1" t="s">
        <v>18</v>
      </c>
      <c r="D246" s="1" t="s">
        <v>8</v>
      </c>
      <c r="E246" s="7">
        <v>44127</v>
      </c>
      <c r="F246" s="6">
        <v>280.01</v>
      </c>
      <c r="G246" s="6">
        <v>31.57</v>
      </c>
      <c r="H246" s="6">
        <f>Tabela134[[#This Row],[TARIFA]]+Tabela134[[#This Row],[TAXA DE EMBARQUE]]</f>
        <v>311.58</v>
      </c>
    </row>
    <row r="247" spans="2:8" ht="18.75" x14ac:dyDescent="0.3">
      <c r="B247" s="5" t="s">
        <v>22</v>
      </c>
      <c r="C247" s="1" t="s">
        <v>18</v>
      </c>
      <c r="D247" s="1" t="s">
        <v>8</v>
      </c>
      <c r="E247" s="7">
        <v>44127</v>
      </c>
      <c r="F247" s="6">
        <v>381.8</v>
      </c>
      <c r="G247" s="6">
        <v>34.57</v>
      </c>
      <c r="H247" s="6">
        <f>Tabela134[[#This Row],[TARIFA]]+Tabela134[[#This Row],[TAXA DE EMBARQUE]]</f>
        <v>416.37</v>
      </c>
    </row>
    <row r="248" spans="2:8" ht="18.75" x14ac:dyDescent="0.3">
      <c r="B248" s="5" t="s">
        <v>35</v>
      </c>
      <c r="C248" s="1" t="s">
        <v>18</v>
      </c>
      <c r="D248" s="1" t="s">
        <v>8</v>
      </c>
      <c r="E248" s="7">
        <v>44127</v>
      </c>
      <c r="F248" s="6">
        <v>280.01</v>
      </c>
      <c r="G248" s="6">
        <v>31.57</v>
      </c>
      <c r="H248" s="6">
        <f>Tabela134[[#This Row],[TARIFA]]+Tabela134[[#This Row],[TAXA DE EMBARQUE]]</f>
        <v>311.58</v>
      </c>
    </row>
    <row r="249" spans="2:8" ht="18.75" x14ac:dyDescent="0.3">
      <c r="B249" s="5" t="s">
        <v>22</v>
      </c>
      <c r="C249" s="1" t="s">
        <v>18</v>
      </c>
      <c r="D249" s="1" t="s">
        <v>8</v>
      </c>
      <c r="E249" s="7">
        <v>44127</v>
      </c>
      <c r="F249" s="6">
        <v>381.8</v>
      </c>
      <c r="G249" s="6">
        <v>34.57</v>
      </c>
      <c r="H249" s="6">
        <f>Tabela134[[#This Row],[TARIFA]]+Tabela134[[#This Row],[TAXA DE EMBARQUE]]</f>
        <v>416.37</v>
      </c>
    </row>
    <row r="250" spans="2:8" ht="18.75" x14ac:dyDescent="0.3">
      <c r="B250" s="9" t="s">
        <v>13</v>
      </c>
      <c r="C250" s="1" t="s">
        <v>0</v>
      </c>
      <c r="D250" s="1" t="s">
        <v>16</v>
      </c>
      <c r="E250" s="7">
        <v>44127</v>
      </c>
      <c r="F250" s="3">
        <v>1265</v>
      </c>
      <c r="G250" s="3">
        <v>31.57</v>
      </c>
      <c r="H250" s="3">
        <f>Tabela134[[#This Row],[TARIFA]]+Tabela134[[#This Row],[TAXA DE EMBARQUE]]</f>
        <v>1296.57</v>
      </c>
    </row>
    <row r="251" spans="2:8" ht="18.75" x14ac:dyDescent="0.3">
      <c r="B251" s="10" t="s">
        <v>15</v>
      </c>
      <c r="C251" s="1" t="s">
        <v>0</v>
      </c>
      <c r="D251" s="1" t="s">
        <v>16</v>
      </c>
      <c r="E251" s="7">
        <v>44127</v>
      </c>
      <c r="F251" s="6">
        <v>707.9</v>
      </c>
      <c r="G251" s="6">
        <v>34.57</v>
      </c>
      <c r="H251" s="6">
        <f>Tabela134[[#This Row],[TARIFA]]+Tabela134[[#This Row],[TAXA DE EMBARQUE]]</f>
        <v>742.47</v>
      </c>
    </row>
    <row r="252" spans="2:8" ht="18.75" x14ac:dyDescent="0.3">
      <c r="B252" s="9" t="s">
        <v>13</v>
      </c>
      <c r="C252" s="1" t="s">
        <v>0</v>
      </c>
      <c r="D252" s="1" t="s">
        <v>16</v>
      </c>
      <c r="E252" s="7">
        <v>44127</v>
      </c>
      <c r="F252" s="3">
        <v>894.9</v>
      </c>
      <c r="G252" s="3">
        <v>31.57</v>
      </c>
      <c r="H252" s="3">
        <f>Tabela134[[#This Row],[TARIFA]]+Tabela134[[#This Row],[TAXA DE EMBARQUE]]</f>
        <v>926.47</v>
      </c>
    </row>
    <row r="253" spans="2:8" ht="18.75" x14ac:dyDescent="0.3">
      <c r="B253" s="10" t="s">
        <v>15</v>
      </c>
      <c r="C253" s="1" t="s">
        <v>0</v>
      </c>
      <c r="D253" s="1" t="s">
        <v>16</v>
      </c>
      <c r="E253" s="7">
        <v>44127</v>
      </c>
      <c r="F253" s="6">
        <v>707.9</v>
      </c>
      <c r="G253" s="6">
        <v>34.57</v>
      </c>
      <c r="H253" s="6">
        <f>Tabela134[[#This Row],[TARIFA]]+Tabela134[[#This Row],[TAXA DE EMBARQUE]]</f>
        <v>742.47</v>
      </c>
    </row>
    <row r="254" spans="2:8" ht="18.75" x14ac:dyDescent="0.3">
      <c r="B254" s="9" t="s">
        <v>13</v>
      </c>
      <c r="C254" s="1" t="s">
        <v>0</v>
      </c>
      <c r="D254" s="1" t="s">
        <v>16</v>
      </c>
      <c r="E254" s="7">
        <v>44127</v>
      </c>
      <c r="F254" s="3">
        <v>894.9</v>
      </c>
      <c r="G254" s="3">
        <v>31.57</v>
      </c>
      <c r="H254" s="3">
        <f>Tabela134[[#This Row],[TARIFA]]+Tabela134[[#This Row],[TAXA DE EMBARQUE]]</f>
        <v>926.47</v>
      </c>
    </row>
    <row r="255" spans="2:8" ht="18.75" x14ac:dyDescent="0.3">
      <c r="B255" s="10" t="s">
        <v>15</v>
      </c>
      <c r="C255" s="1" t="s">
        <v>0</v>
      </c>
      <c r="D255" s="1" t="s">
        <v>16</v>
      </c>
      <c r="E255" s="7">
        <v>44127</v>
      </c>
      <c r="F255" s="6">
        <v>707.9</v>
      </c>
      <c r="G255" s="6">
        <v>34.57</v>
      </c>
      <c r="H255" s="6">
        <f>Tabela134[[#This Row],[TARIFA]]+Tabela134[[#This Row],[TAXA DE EMBARQUE]]</f>
        <v>742.47</v>
      </c>
    </row>
    <row r="256" spans="2:8" ht="18.75" x14ac:dyDescent="0.3">
      <c r="B256" s="9" t="s">
        <v>13</v>
      </c>
      <c r="C256" s="1" t="s">
        <v>0</v>
      </c>
      <c r="D256" s="1" t="s">
        <v>16</v>
      </c>
      <c r="E256" s="7">
        <v>44127</v>
      </c>
      <c r="F256" s="3">
        <v>894.9</v>
      </c>
      <c r="G256" s="3">
        <v>31.57</v>
      </c>
      <c r="H256" s="3">
        <f>Tabela134[[#This Row],[TARIFA]]+Tabela134[[#This Row],[TAXA DE EMBARQUE]]</f>
        <v>926.47</v>
      </c>
    </row>
    <row r="257" spans="2:8" ht="18.75" x14ac:dyDescent="0.3">
      <c r="B257" s="10" t="s">
        <v>15</v>
      </c>
      <c r="C257" s="1" t="s">
        <v>0</v>
      </c>
      <c r="D257" s="1" t="s">
        <v>16</v>
      </c>
      <c r="E257" s="7">
        <v>44127</v>
      </c>
      <c r="F257" s="6">
        <v>707.9</v>
      </c>
      <c r="G257" s="6">
        <v>34.57</v>
      </c>
      <c r="H257" s="6">
        <f>Tabela134[[#This Row],[TARIFA]]+Tabela134[[#This Row],[TAXA DE EMBARQUE]]</f>
        <v>742.47</v>
      </c>
    </row>
    <row r="258" spans="2:8" ht="18.75" x14ac:dyDescent="0.3">
      <c r="B258" s="5" t="s">
        <v>35</v>
      </c>
      <c r="C258" s="1" t="s">
        <v>18</v>
      </c>
      <c r="D258" s="1" t="s">
        <v>8</v>
      </c>
      <c r="E258" s="7">
        <v>44130</v>
      </c>
      <c r="F258" s="6">
        <v>424.01</v>
      </c>
      <c r="G258" s="6">
        <v>31.57</v>
      </c>
      <c r="H258" s="6">
        <f>Tabela134[[#This Row],[TARIFA]]+Tabela134[[#This Row],[TAXA DE EMBARQUE]]</f>
        <v>455.58</v>
      </c>
    </row>
    <row r="259" spans="2:8" ht="18.75" x14ac:dyDescent="0.3">
      <c r="B259" s="5" t="s">
        <v>22</v>
      </c>
      <c r="C259" s="1" t="s">
        <v>18</v>
      </c>
      <c r="D259" s="1" t="s">
        <v>8</v>
      </c>
      <c r="E259" s="7">
        <v>44130</v>
      </c>
      <c r="F259" s="6">
        <v>424.01</v>
      </c>
      <c r="G259" s="6">
        <v>34.57</v>
      </c>
      <c r="H259" s="6">
        <f>Tabela134[[#This Row],[TARIFA]]+Tabela134[[#This Row],[TAXA DE EMBARQUE]]</f>
        <v>458.58</v>
      </c>
    </row>
    <row r="260" spans="2:8" ht="18.75" x14ac:dyDescent="0.3">
      <c r="B260" s="5" t="s">
        <v>36</v>
      </c>
      <c r="C260" s="5" t="s">
        <v>26</v>
      </c>
      <c r="D260" s="1" t="s">
        <v>16</v>
      </c>
      <c r="E260" s="7">
        <v>44131</v>
      </c>
      <c r="F260" s="6">
        <v>227.9</v>
      </c>
      <c r="G260" s="6">
        <v>31.57</v>
      </c>
      <c r="H260" s="6">
        <f>Tabela134[[#This Row],[TARIFA]]+Tabela134[[#This Row],[TAXA DE EMBARQUE]]</f>
        <v>259.47000000000003</v>
      </c>
    </row>
    <row r="261" spans="2:8" ht="18.75" x14ac:dyDescent="0.3">
      <c r="B261" s="5" t="s">
        <v>29</v>
      </c>
      <c r="C261" s="5" t="s">
        <v>26</v>
      </c>
      <c r="D261" s="1" t="s">
        <v>16</v>
      </c>
      <c r="E261" s="7">
        <v>44131</v>
      </c>
      <c r="F261" s="6">
        <v>244.9</v>
      </c>
      <c r="G261" s="6">
        <v>32.950000000000003</v>
      </c>
      <c r="H261" s="6">
        <f>Tabela134[[#This Row],[TARIFA]]+Tabela134[[#This Row],[TAXA DE EMBARQUE]]</f>
        <v>277.85000000000002</v>
      </c>
    </row>
    <row r="262" spans="2:8" ht="18.75" x14ac:dyDescent="0.3">
      <c r="B262" s="5" t="s">
        <v>35</v>
      </c>
      <c r="C262" s="1" t="s">
        <v>18</v>
      </c>
      <c r="D262" s="1" t="s">
        <v>8</v>
      </c>
      <c r="E262" s="7">
        <v>44131</v>
      </c>
      <c r="F262" s="6">
        <v>420.02</v>
      </c>
      <c r="G262" s="6">
        <v>31.57</v>
      </c>
      <c r="H262" s="6">
        <f>Tabela134[[#This Row],[TARIFA]]+Tabela134[[#This Row],[TAXA DE EMBARQUE]]</f>
        <v>451.59</v>
      </c>
    </row>
    <row r="263" spans="2:8" ht="18.75" x14ac:dyDescent="0.3">
      <c r="B263" s="5" t="s">
        <v>22</v>
      </c>
      <c r="C263" s="5" t="s">
        <v>26</v>
      </c>
      <c r="D263" s="1" t="s">
        <v>8</v>
      </c>
      <c r="E263" s="7">
        <v>44131</v>
      </c>
      <c r="F263" s="6">
        <v>1663.9</v>
      </c>
      <c r="G263" s="6">
        <v>34.57</v>
      </c>
      <c r="H263" s="6">
        <f>Tabela134[[#This Row],[TARIFA]]+Tabela134[[#This Row],[TAXA DE EMBARQUE]]</f>
        <v>1698.47</v>
      </c>
    </row>
    <row r="264" spans="2:8" ht="18.75" x14ac:dyDescent="0.3">
      <c r="B264" s="5" t="s">
        <v>35</v>
      </c>
      <c r="C264" s="1" t="s">
        <v>18</v>
      </c>
      <c r="D264" s="1" t="s">
        <v>8</v>
      </c>
      <c r="E264" s="7">
        <v>44131</v>
      </c>
      <c r="F264" s="6">
        <v>420.02</v>
      </c>
      <c r="G264" s="6">
        <v>31.57</v>
      </c>
      <c r="H264" s="6">
        <f>Tabela134[[#This Row],[TARIFA]]+Tabela134[[#This Row],[TAXA DE EMBARQUE]]</f>
        <v>451.59</v>
      </c>
    </row>
    <row r="265" spans="2:8" ht="18.75" x14ac:dyDescent="0.3">
      <c r="B265" s="5" t="s">
        <v>22</v>
      </c>
      <c r="C265" s="1" t="s">
        <v>0</v>
      </c>
      <c r="D265" s="1" t="s">
        <v>8</v>
      </c>
      <c r="E265" s="7">
        <v>44131</v>
      </c>
      <c r="F265" s="6">
        <v>1663.9</v>
      </c>
      <c r="G265" s="6">
        <v>34.57</v>
      </c>
      <c r="H265" s="6">
        <f>Tabela134[[#This Row],[TARIFA]]+Tabela134[[#This Row],[TAXA DE EMBARQUE]]</f>
        <v>1698.47</v>
      </c>
    </row>
    <row r="266" spans="2:8" ht="18.75" x14ac:dyDescent="0.3">
      <c r="B266" s="9" t="s">
        <v>13</v>
      </c>
      <c r="C266" s="1" t="s">
        <v>0</v>
      </c>
      <c r="D266" s="1" t="s">
        <v>16</v>
      </c>
      <c r="E266" s="7">
        <v>44131</v>
      </c>
      <c r="F266" s="3">
        <v>1265.9000000000001</v>
      </c>
      <c r="G266" s="3">
        <v>31.57</v>
      </c>
      <c r="H266" s="3">
        <f>Tabela134[[#This Row],[TARIFA]]+Tabela134[[#This Row],[TAXA DE EMBARQUE]]</f>
        <v>1297.47</v>
      </c>
    </row>
    <row r="267" spans="2:8" ht="18.75" x14ac:dyDescent="0.3">
      <c r="B267" s="10" t="s">
        <v>15</v>
      </c>
      <c r="C267" s="1" t="s">
        <v>18</v>
      </c>
      <c r="D267" s="1" t="s">
        <v>16</v>
      </c>
      <c r="E267" s="7">
        <v>44131</v>
      </c>
      <c r="F267" s="6">
        <v>998.31</v>
      </c>
      <c r="G267" s="6">
        <v>34.57</v>
      </c>
      <c r="H267" s="6">
        <f>Tabela134[[#This Row],[TARIFA]]+Tabela134[[#This Row],[TAXA DE EMBARQUE]]</f>
        <v>1032.8799999999999</v>
      </c>
    </row>
    <row r="268" spans="2:8" ht="18.75" x14ac:dyDescent="0.3">
      <c r="B268" s="9" t="s">
        <v>13</v>
      </c>
      <c r="C268" s="1" t="s">
        <v>0</v>
      </c>
      <c r="D268" s="1" t="s">
        <v>16</v>
      </c>
      <c r="E268" s="7">
        <v>44131</v>
      </c>
      <c r="F268" s="3">
        <v>894.9</v>
      </c>
      <c r="G268" s="3">
        <v>31.57</v>
      </c>
      <c r="H268" s="3">
        <f>Tabela134[[#This Row],[TARIFA]]+Tabela134[[#This Row],[TAXA DE EMBARQUE]]</f>
        <v>926.47</v>
      </c>
    </row>
    <row r="269" spans="2:8" ht="18.75" x14ac:dyDescent="0.3">
      <c r="B269" s="10" t="s">
        <v>15</v>
      </c>
      <c r="C269" s="1" t="s">
        <v>0</v>
      </c>
      <c r="D269" s="1" t="s">
        <v>16</v>
      </c>
      <c r="E269" s="7">
        <v>44131</v>
      </c>
      <c r="F269" s="6">
        <v>707.9</v>
      </c>
      <c r="G269" s="6">
        <v>34.57</v>
      </c>
      <c r="H269" s="6">
        <f>Tabela134[[#This Row],[TARIFA]]+Tabela134[[#This Row],[TAXA DE EMBARQUE]]</f>
        <v>742.47</v>
      </c>
    </row>
    <row r="270" spans="2:8" ht="18.75" x14ac:dyDescent="0.3">
      <c r="B270" s="1" t="s">
        <v>11</v>
      </c>
      <c r="C270" s="1" t="s">
        <v>18</v>
      </c>
      <c r="D270" s="1" t="s">
        <v>8</v>
      </c>
      <c r="E270" s="7">
        <v>44133</v>
      </c>
      <c r="F270" s="3">
        <v>543.39</v>
      </c>
      <c r="G270" s="3">
        <v>31.57</v>
      </c>
      <c r="H270" s="3">
        <f>Tabela134[[#This Row],[TARIFA]]+Tabela134[[#This Row],[TAXA DE EMBARQUE]]</f>
        <v>574.96</v>
      </c>
    </row>
    <row r="271" spans="2:8" ht="18.75" x14ac:dyDescent="0.3">
      <c r="B271" s="5" t="s">
        <v>12</v>
      </c>
      <c r="C271" s="1" t="s">
        <v>18</v>
      </c>
      <c r="D271" s="1" t="s">
        <v>8</v>
      </c>
      <c r="E271" s="7">
        <v>44133</v>
      </c>
      <c r="F271" s="6">
        <v>702.7</v>
      </c>
      <c r="G271" s="6">
        <v>27.16</v>
      </c>
      <c r="H271" s="6">
        <f>Tabela134[[#This Row],[TARIFA]]+Tabela134[[#This Row],[TAXA DE EMBARQUE]]</f>
        <v>729.86</v>
      </c>
    </row>
    <row r="272" spans="2:8" ht="18.75" x14ac:dyDescent="0.3">
      <c r="B272" s="9" t="s">
        <v>13</v>
      </c>
      <c r="C272" s="5" t="s">
        <v>26</v>
      </c>
      <c r="D272" s="1" t="s">
        <v>8</v>
      </c>
      <c r="E272" s="7">
        <v>44133</v>
      </c>
      <c r="F272" s="3">
        <v>1214.9000000000001</v>
      </c>
      <c r="G272" s="3">
        <v>31.57</v>
      </c>
      <c r="H272" s="3">
        <f>Tabela134[[#This Row],[TARIFA]]+Tabela134[[#This Row],[TAXA DE EMBARQUE]]</f>
        <v>1246.47</v>
      </c>
    </row>
    <row r="273" spans="2:8" ht="18.75" x14ac:dyDescent="0.3">
      <c r="B273" s="10" t="s">
        <v>15</v>
      </c>
      <c r="C273" s="5" t="s">
        <v>26</v>
      </c>
      <c r="D273" s="1" t="s">
        <v>8</v>
      </c>
      <c r="E273" s="7">
        <v>44133</v>
      </c>
      <c r="F273" s="6">
        <v>1090.9000000000001</v>
      </c>
      <c r="G273" s="6">
        <v>34.57</v>
      </c>
      <c r="H273" s="6">
        <f>Tabela134[[#This Row],[TARIFA]]+Tabela134[[#This Row],[TAXA DE EMBARQUE]]</f>
        <v>1125.47</v>
      </c>
    </row>
    <row r="274" spans="2:8" ht="18.75" x14ac:dyDescent="0.3">
      <c r="B274" s="9" t="s">
        <v>10</v>
      </c>
      <c r="C274" s="1" t="s">
        <v>18</v>
      </c>
      <c r="D274" s="1" t="s">
        <v>8</v>
      </c>
      <c r="E274" s="7">
        <v>44138</v>
      </c>
      <c r="F274" s="6">
        <v>978.91</v>
      </c>
      <c r="G274" s="3">
        <v>31.57</v>
      </c>
      <c r="H274" s="6">
        <f>Tabela134[[#This Row],[TARIFA]]+Tabela134[[#This Row],[TAXA DE EMBARQUE]]</f>
        <v>1010.48</v>
      </c>
    </row>
    <row r="275" spans="2:8" ht="18.75" x14ac:dyDescent="0.3">
      <c r="B275" s="10" t="s">
        <v>9</v>
      </c>
      <c r="C275" s="1" t="s">
        <v>18</v>
      </c>
      <c r="D275" s="1" t="s">
        <v>8</v>
      </c>
      <c r="E275" s="7">
        <v>44138</v>
      </c>
      <c r="F275" s="6">
        <v>1779.91</v>
      </c>
      <c r="G275" s="6">
        <v>34.57</v>
      </c>
      <c r="H275" s="6">
        <f>Tabela134[[#This Row],[TARIFA]]+Tabela134[[#This Row],[TAXA DE EMBARQUE]]</f>
        <v>1814.48</v>
      </c>
    </row>
    <row r="276" spans="2:8" ht="18.75" x14ac:dyDescent="0.3">
      <c r="B276" s="9" t="s">
        <v>13</v>
      </c>
      <c r="C276" s="1" t="s">
        <v>0</v>
      </c>
      <c r="D276" s="1" t="s">
        <v>8</v>
      </c>
      <c r="E276" s="7">
        <v>44140</v>
      </c>
      <c r="F276" s="3">
        <v>484.9</v>
      </c>
      <c r="G276" s="3">
        <v>31.57</v>
      </c>
      <c r="H276" s="3">
        <f>Tabela134[[#This Row],[TARIFA]]+Tabela134[[#This Row],[TAXA DE EMBARQUE]]</f>
        <v>516.47</v>
      </c>
    </row>
    <row r="277" spans="2:8" ht="18.75" x14ac:dyDescent="0.3">
      <c r="B277" s="10" t="s">
        <v>15</v>
      </c>
      <c r="C277" s="1" t="s">
        <v>0</v>
      </c>
      <c r="D277" s="1" t="s">
        <v>8</v>
      </c>
      <c r="E277" s="7">
        <v>44140</v>
      </c>
      <c r="F277" s="6">
        <v>801.9</v>
      </c>
      <c r="G277" s="6">
        <v>34.57</v>
      </c>
      <c r="H277" s="6">
        <f>Tabela134[[#This Row],[TARIFA]]+Tabela134[[#This Row],[TAXA DE EMBARQUE]]</f>
        <v>836.47</v>
      </c>
    </row>
    <row r="278" spans="2:8" ht="18.75" x14ac:dyDescent="0.3">
      <c r="B278" s="9" t="s">
        <v>13</v>
      </c>
      <c r="C278" s="1" t="s">
        <v>0</v>
      </c>
      <c r="D278" s="1" t="s">
        <v>8</v>
      </c>
      <c r="E278" s="7">
        <v>44141</v>
      </c>
      <c r="F278" s="3">
        <v>949.9</v>
      </c>
      <c r="G278" s="3">
        <v>31.57</v>
      </c>
      <c r="H278" s="3">
        <f>Tabela134[[#This Row],[TARIFA]]+Tabela134[[#This Row],[TAXA DE EMBARQUE]]</f>
        <v>981.47</v>
      </c>
    </row>
    <row r="279" spans="2:8" ht="18.75" x14ac:dyDescent="0.3">
      <c r="B279" s="10" t="s">
        <v>15</v>
      </c>
      <c r="C279" s="1" t="s">
        <v>18</v>
      </c>
      <c r="D279" s="1" t="s">
        <v>8</v>
      </c>
      <c r="E279" s="7">
        <v>44141</v>
      </c>
      <c r="F279" s="6">
        <v>1199.46</v>
      </c>
      <c r="G279" s="6">
        <v>34.57</v>
      </c>
      <c r="H279" s="6">
        <f>Tabela134[[#This Row],[TARIFA]]+Tabela134[[#This Row],[TAXA DE EMBARQUE]]</f>
        <v>1234.03</v>
      </c>
    </row>
    <row r="280" spans="2:8" ht="18.75" x14ac:dyDescent="0.3">
      <c r="B280" s="5" t="s">
        <v>34</v>
      </c>
      <c r="C280" s="5" t="s">
        <v>26</v>
      </c>
      <c r="D280" s="1" t="s">
        <v>8</v>
      </c>
      <c r="E280" s="7">
        <v>44142</v>
      </c>
      <c r="F280" s="6">
        <v>743.9</v>
      </c>
      <c r="G280" s="6">
        <v>31.57</v>
      </c>
      <c r="H280" s="6">
        <f>Tabela134[[#This Row],[TARIFA]]+Tabela134[[#This Row],[TAXA DE EMBARQUE]]</f>
        <v>775.47</v>
      </c>
    </row>
    <row r="281" spans="2:8" ht="18.75" x14ac:dyDescent="0.3">
      <c r="B281" s="5" t="s">
        <v>31</v>
      </c>
      <c r="C281" s="5" t="s">
        <v>26</v>
      </c>
      <c r="D281" s="1" t="s">
        <v>8</v>
      </c>
      <c r="E281" s="7">
        <v>44142</v>
      </c>
      <c r="F281" s="6">
        <v>743.9</v>
      </c>
      <c r="G281" s="6">
        <v>27.16</v>
      </c>
      <c r="H281" s="6">
        <f>Tabela134[[#This Row],[TARIFA]]+Tabela134[[#This Row],[TAXA DE EMBARQUE]]</f>
        <v>771.06</v>
      </c>
    </row>
    <row r="282" spans="2:8" ht="18.75" x14ac:dyDescent="0.3">
      <c r="B282" s="5" t="s">
        <v>34</v>
      </c>
      <c r="C282" s="5" t="s">
        <v>26</v>
      </c>
      <c r="D282" s="1" t="s">
        <v>8</v>
      </c>
      <c r="E282" s="7">
        <v>44142</v>
      </c>
      <c r="F282" s="6">
        <v>743.9</v>
      </c>
      <c r="G282" s="6">
        <v>31.57</v>
      </c>
      <c r="H282" s="6">
        <f>Tabela134[[#This Row],[TARIFA]]+Tabela134[[#This Row],[TAXA DE EMBARQUE]]</f>
        <v>775.47</v>
      </c>
    </row>
    <row r="283" spans="2:8" ht="18.75" x14ac:dyDescent="0.3">
      <c r="B283" s="5" t="s">
        <v>31</v>
      </c>
      <c r="C283" s="5" t="s">
        <v>26</v>
      </c>
      <c r="D283" s="1" t="s">
        <v>8</v>
      </c>
      <c r="E283" s="7">
        <v>44142</v>
      </c>
      <c r="F283" s="6">
        <v>743.9</v>
      </c>
      <c r="G283" s="6">
        <v>27.16</v>
      </c>
      <c r="H283" s="6">
        <f>Tabela134[[#This Row],[TARIFA]]+Tabela134[[#This Row],[TAXA DE EMBARQUE]]</f>
        <v>771.06</v>
      </c>
    </row>
    <row r="284" spans="2:8" ht="18.75" x14ac:dyDescent="0.3">
      <c r="B284" s="5" t="s">
        <v>34</v>
      </c>
      <c r="C284" s="5" t="s">
        <v>26</v>
      </c>
      <c r="D284" s="1" t="s">
        <v>8</v>
      </c>
      <c r="E284" s="7">
        <v>44142</v>
      </c>
      <c r="F284" s="6">
        <v>743.9</v>
      </c>
      <c r="G284" s="6">
        <v>31.57</v>
      </c>
      <c r="H284" s="6">
        <f>Tabela134[[#This Row],[TARIFA]]+Tabela134[[#This Row],[TAXA DE EMBARQUE]]</f>
        <v>775.47</v>
      </c>
    </row>
    <row r="285" spans="2:8" ht="18.75" x14ac:dyDescent="0.3">
      <c r="B285" s="5" t="s">
        <v>31</v>
      </c>
      <c r="C285" s="5" t="s">
        <v>26</v>
      </c>
      <c r="D285" s="1" t="s">
        <v>8</v>
      </c>
      <c r="E285" s="7">
        <v>44142</v>
      </c>
      <c r="F285" s="6">
        <v>743.9</v>
      </c>
      <c r="G285" s="6">
        <v>27.16</v>
      </c>
      <c r="H285" s="6">
        <f>Tabela134[[#This Row],[TARIFA]]+Tabela134[[#This Row],[TAXA DE EMBARQUE]]</f>
        <v>771.06</v>
      </c>
    </row>
    <row r="286" spans="2:8" ht="18.75" x14ac:dyDescent="0.3">
      <c r="B286" s="5" t="s">
        <v>34</v>
      </c>
      <c r="C286" s="5" t="s">
        <v>26</v>
      </c>
      <c r="D286" s="1" t="s">
        <v>8</v>
      </c>
      <c r="E286" s="7">
        <v>44142</v>
      </c>
      <c r="F286" s="6">
        <v>743.9</v>
      </c>
      <c r="G286" s="6">
        <v>31.57</v>
      </c>
      <c r="H286" s="6">
        <f>Tabela134[[#This Row],[TARIFA]]+Tabela134[[#This Row],[TAXA DE EMBARQUE]]</f>
        <v>775.47</v>
      </c>
    </row>
    <row r="287" spans="2:8" ht="18.75" x14ac:dyDescent="0.3">
      <c r="B287" s="5" t="s">
        <v>31</v>
      </c>
      <c r="C287" s="5" t="s">
        <v>26</v>
      </c>
      <c r="D287" s="1" t="s">
        <v>8</v>
      </c>
      <c r="E287" s="7">
        <v>44142</v>
      </c>
      <c r="F287" s="6">
        <v>743.9</v>
      </c>
      <c r="G287" s="6">
        <v>27.16</v>
      </c>
      <c r="H287" s="6">
        <f>Tabela134[[#This Row],[TARIFA]]+Tabela134[[#This Row],[TAXA DE EMBARQUE]]</f>
        <v>771.06</v>
      </c>
    </row>
    <row r="288" spans="2:8" ht="18.75" x14ac:dyDescent="0.3">
      <c r="B288" s="5" t="s">
        <v>37</v>
      </c>
      <c r="C288" s="1" t="s">
        <v>0</v>
      </c>
      <c r="D288" s="1" t="s">
        <v>8</v>
      </c>
      <c r="E288" s="7">
        <v>44147</v>
      </c>
      <c r="F288" s="6">
        <v>1025.9000000000001</v>
      </c>
      <c r="G288" s="6">
        <v>31.57</v>
      </c>
      <c r="H288" s="6">
        <f>Tabela134[[#This Row],[TARIFA]]+Tabela134[[#This Row],[TAXA DE EMBARQUE]]</f>
        <v>1057.47</v>
      </c>
    </row>
    <row r="289" spans="2:8" ht="18.75" x14ac:dyDescent="0.3">
      <c r="B289" s="5" t="s">
        <v>20</v>
      </c>
      <c r="C289" s="1" t="s">
        <v>0</v>
      </c>
      <c r="D289" s="1" t="s">
        <v>8</v>
      </c>
      <c r="E289" s="7">
        <v>44147</v>
      </c>
      <c r="F289" s="6">
        <v>1593.9</v>
      </c>
      <c r="G289" s="6">
        <v>27.16</v>
      </c>
      <c r="H289" s="6">
        <f>Tabela134[[#This Row],[TARIFA]]+Tabela134[[#This Row],[TAXA DE EMBARQUE]]</f>
        <v>1621.0600000000002</v>
      </c>
    </row>
    <row r="290" spans="2:8" ht="18.75" x14ac:dyDescent="0.3">
      <c r="B290" s="5" t="s">
        <v>37</v>
      </c>
      <c r="C290" s="1" t="s">
        <v>0</v>
      </c>
      <c r="D290" s="1" t="s">
        <v>8</v>
      </c>
      <c r="E290" s="7">
        <v>44148</v>
      </c>
      <c r="F290" s="6">
        <v>896.9</v>
      </c>
      <c r="G290" s="6">
        <v>31.57</v>
      </c>
      <c r="H290" s="6">
        <f>Tabela134[[#This Row],[TARIFA]]+Tabela134[[#This Row],[TAXA DE EMBARQUE]]</f>
        <v>928.47</v>
      </c>
    </row>
    <row r="291" spans="2:8" ht="18.75" x14ac:dyDescent="0.3">
      <c r="B291" s="5" t="s">
        <v>34</v>
      </c>
      <c r="C291" s="5" t="s">
        <v>26</v>
      </c>
      <c r="D291" s="1" t="s">
        <v>8</v>
      </c>
      <c r="E291" s="7">
        <v>44148</v>
      </c>
      <c r="F291" s="6">
        <v>186.9</v>
      </c>
      <c r="G291" s="6">
        <v>31.57</v>
      </c>
      <c r="H291" s="6">
        <f>Tabela134[[#This Row],[TARIFA]]+Tabela134[[#This Row],[TAXA DE EMBARQUE]]</f>
        <v>218.47</v>
      </c>
    </row>
    <row r="292" spans="2:8" ht="18.75" x14ac:dyDescent="0.3">
      <c r="B292" s="5" t="s">
        <v>31</v>
      </c>
      <c r="C292" s="1" t="s">
        <v>18</v>
      </c>
      <c r="D292" s="1" t="s">
        <v>8</v>
      </c>
      <c r="E292" s="7">
        <v>44148</v>
      </c>
      <c r="F292" s="6">
        <v>424.67</v>
      </c>
      <c r="G292" s="6">
        <v>27.16</v>
      </c>
      <c r="H292" s="6">
        <f>Tabela134[[#This Row],[TARIFA]]+Tabela134[[#This Row],[TAXA DE EMBARQUE]]</f>
        <v>451.83000000000004</v>
      </c>
    </row>
    <row r="293" spans="2:8" ht="18.75" x14ac:dyDescent="0.3">
      <c r="B293" s="9" t="s">
        <v>13</v>
      </c>
      <c r="C293" s="1" t="s">
        <v>0</v>
      </c>
      <c r="D293" s="1" t="s">
        <v>16</v>
      </c>
      <c r="E293" s="7">
        <v>44148</v>
      </c>
      <c r="F293" s="3">
        <v>1294.9000000000001</v>
      </c>
      <c r="G293" s="3">
        <v>31.57</v>
      </c>
      <c r="H293" s="3">
        <f>Tabela134[[#This Row],[TARIFA]]+Tabela134[[#This Row],[TAXA DE EMBARQUE]]</f>
        <v>1326.47</v>
      </c>
    </row>
    <row r="294" spans="2:8" ht="18.75" x14ac:dyDescent="0.3">
      <c r="B294" s="10" t="s">
        <v>15</v>
      </c>
      <c r="C294" s="1" t="s">
        <v>0</v>
      </c>
      <c r="D294" s="1" t="s">
        <v>16</v>
      </c>
      <c r="E294" s="7">
        <v>44148</v>
      </c>
      <c r="F294" s="6">
        <v>1014.9</v>
      </c>
      <c r="G294" s="6">
        <v>34.57</v>
      </c>
      <c r="H294" s="6">
        <f>Tabela134[[#This Row],[TARIFA]]+Tabela134[[#This Row],[TAXA DE EMBARQUE]]</f>
        <v>1049.47</v>
      </c>
    </row>
    <row r="295" spans="2:8" ht="18.75" x14ac:dyDescent="0.3">
      <c r="B295" s="9" t="s">
        <v>13</v>
      </c>
      <c r="C295" s="1" t="s">
        <v>0</v>
      </c>
      <c r="D295" s="1" t="s">
        <v>16</v>
      </c>
      <c r="E295" s="7">
        <v>44148</v>
      </c>
      <c r="F295" s="3">
        <v>1294.9000000000001</v>
      </c>
      <c r="G295" s="3">
        <v>31.57</v>
      </c>
      <c r="H295" s="3">
        <f>Tabela134[[#This Row],[TARIFA]]+Tabela134[[#This Row],[TAXA DE EMBARQUE]]</f>
        <v>1326.47</v>
      </c>
    </row>
    <row r="296" spans="2:8" ht="18.75" x14ac:dyDescent="0.3">
      <c r="B296" s="10" t="s">
        <v>15</v>
      </c>
      <c r="C296" s="1" t="s">
        <v>0</v>
      </c>
      <c r="D296" s="1" t="s">
        <v>16</v>
      </c>
      <c r="E296" s="7">
        <v>44148</v>
      </c>
      <c r="F296" s="6">
        <v>1294.9000000000001</v>
      </c>
      <c r="G296" s="6">
        <v>34.57</v>
      </c>
      <c r="H296" s="6">
        <f>Tabela134[[#This Row],[TARIFA]]+Tabela134[[#This Row],[TAXA DE EMBARQUE]]</f>
        <v>1329.47</v>
      </c>
    </row>
    <row r="297" spans="2:8" ht="18.75" x14ac:dyDescent="0.3">
      <c r="B297" s="5" t="s">
        <v>35</v>
      </c>
      <c r="C297" s="1" t="s">
        <v>0</v>
      </c>
      <c r="D297" s="1" t="s">
        <v>16</v>
      </c>
      <c r="E297" s="7">
        <v>44148</v>
      </c>
      <c r="F297" s="6">
        <v>627.9</v>
      </c>
      <c r="G297" s="3">
        <v>31.57</v>
      </c>
      <c r="H297" s="6">
        <f>Tabela134[[#This Row],[TARIFA]]+Tabela134[[#This Row],[TAXA DE EMBARQUE]]</f>
        <v>659.47</v>
      </c>
    </row>
    <row r="298" spans="2:8" ht="18.75" x14ac:dyDescent="0.3">
      <c r="B298" s="5" t="s">
        <v>22</v>
      </c>
      <c r="C298" s="1" t="s">
        <v>0</v>
      </c>
      <c r="D298" s="1" t="s">
        <v>16</v>
      </c>
      <c r="E298" s="7">
        <v>44148</v>
      </c>
      <c r="F298" s="6">
        <v>525.9</v>
      </c>
      <c r="G298" s="6">
        <v>34.57</v>
      </c>
      <c r="H298" s="6">
        <f>Tabela134[[#This Row],[TARIFA]]+Tabela134[[#This Row],[TAXA DE EMBARQUE]]</f>
        <v>560.47</v>
      </c>
    </row>
    <row r="299" spans="2:8" ht="18.75" x14ac:dyDescent="0.3">
      <c r="B299" s="5" t="s">
        <v>35</v>
      </c>
      <c r="C299" s="1" t="s">
        <v>0</v>
      </c>
      <c r="D299" s="1" t="s">
        <v>16</v>
      </c>
      <c r="E299" s="7">
        <v>44148</v>
      </c>
      <c r="F299" s="6">
        <v>627.9</v>
      </c>
      <c r="G299" s="3">
        <v>31.57</v>
      </c>
      <c r="H299" s="6">
        <f>Tabela134[[#This Row],[TARIFA]]+Tabela134[[#This Row],[TAXA DE EMBARQUE]]</f>
        <v>659.47</v>
      </c>
    </row>
    <row r="300" spans="2:8" ht="18.75" x14ac:dyDescent="0.3">
      <c r="B300" s="5" t="s">
        <v>22</v>
      </c>
      <c r="C300" s="1" t="s">
        <v>0</v>
      </c>
      <c r="D300" s="1" t="s">
        <v>16</v>
      </c>
      <c r="E300" s="7">
        <v>44148</v>
      </c>
      <c r="F300" s="6">
        <v>525.9</v>
      </c>
      <c r="G300" s="6">
        <v>34.57</v>
      </c>
      <c r="H300" s="6">
        <f>Tabela134[[#This Row],[TARIFA]]+Tabela134[[#This Row],[TAXA DE EMBARQUE]]</f>
        <v>560.47</v>
      </c>
    </row>
    <row r="301" spans="2:8" ht="18.75" x14ac:dyDescent="0.3">
      <c r="B301" s="5" t="s">
        <v>37</v>
      </c>
      <c r="C301" s="1" t="s">
        <v>18</v>
      </c>
      <c r="D301" s="1" t="s">
        <v>16</v>
      </c>
      <c r="E301" s="7">
        <v>44148</v>
      </c>
      <c r="F301" s="6">
        <v>1729.91</v>
      </c>
      <c r="G301" s="3">
        <v>31.57</v>
      </c>
      <c r="H301" s="6">
        <f>Tabela134[[#This Row],[TARIFA]]+Tabela134[[#This Row],[TAXA DE EMBARQUE]]</f>
        <v>1761.48</v>
      </c>
    </row>
    <row r="302" spans="2:8" ht="18.75" x14ac:dyDescent="0.3">
      <c r="B302" s="5" t="s">
        <v>20</v>
      </c>
      <c r="C302" s="1" t="s">
        <v>0</v>
      </c>
      <c r="D302" s="1" t="s">
        <v>16</v>
      </c>
      <c r="E302" s="7">
        <v>44148</v>
      </c>
      <c r="F302" s="6">
        <v>1025.9000000000001</v>
      </c>
      <c r="G302" s="6">
        <v>27.16</v>
      </c>
      <c r="H302" s="6">
        <f>Tabela134[[#This Row],[TARIFA]]+Tabela134[[#This Row],[TAXA DE EMBARQUE]]</f>
        <v>1053.0600000000002</v>
      </c>
    </row>
    <row r="303" spans="2:8" ht="18.75" x14ac:dyDescent="0.3">
      <c r="B303" s="5" t="s">
        <v>36</v>
      </c>
      <c r="C303" s="1" t="s">
        <v>0</v>
      </c>
      <c r="D303" s="1" t="s">
        <v>16</v>
      </c>
      <c r="E303" s="7">
        <v>44148</v>
      </c>
      <c r="F303" s="6">
        <v>450.9</v>
      </c>
      <c r="G303" s="3">
        <v>31.57</v>
      </c>
      <c r="H303" s="6">
        <f>Tabela134[[#This Row],[TARIFA]]+Tabela134[[#This Row],[TAXA DE EMBARQUE]]</f>
        <v>482.46999999999997</v>
      </c>
    </row>
    <row r="304" spans="2:8" ht="18.75" x14ac:dyDescent="0.3">
      <c r="B304" s="5" t="s">
        <v>29</v>
      </c>
      <c r="C304" s="1" t="s">
        <v>0</v>
      </c>
      <c r="D304" s="1" t="s">
        <v>16</v>
      </c>
      <c r="E304" s="7">
        <v>44148</v>
      </c>
      <c r="F304" s="6">
        <v>392.9</v>
      </c>
      <c r="G304" s="6">
        <v>32.950000000000003</v>
      </c>
      <c r="H304" s="6">
        <f>Tabela134[[#This Row],[TARIFA]]+Tabela134[[#This Row],[TAXA DE EMBARQUE]]</f>
        <v>425.84999999999997</v>
      </c>
    </row>
    <row r="305" spans="2:8" ht="18.75" x14ac:dyDescent="0.3">
      <c r="B305" s="5" t="s">
        <v>37</v>
      </c>
      <c r="C305" s="1" t="s">
        <v>0</v>
      </c>
      <c r="D305" s="1" t="s">
        <v>16</v>
      </c>
      <c r="E305" s="7">
        <v>44151</v>
      </c>
      <c r="F305" s="6">
        <v>762.9</v>
      </c>
      <c r="G305" s="3">
        <v>31.57</v>
      </c>
      <c r="H305" s="6">
        <f>Tabela134[[#This Row],[TARIFA]]+Tabela134[[#This Row],[TAXA DE EMBARQUE]]</f>
        <v>794.47</v>
      </c>
    </row>
    <row r="306" spans="2:8" ht="18.75" x14ac:dyDescent="0.3">
      <c r="B306" s="5" t="s">
        <v>20</v>
      </c>
      <c r="C306" s="1" t="s">
        <v>0</v>
      </c>
      <c r="D306" s="1" t="s">
        <v>16</v>
      </c>
      <c r="E306" s="7">
        <v>44151</v>
      </c>
      <c r="F306" s="6">
        <v>588.9</v>
      </c>
      <c r="G306" s="6">
        <v>27.16</v>
      </c>
      <c r="H306" s="6">
        <f>Tabela134[[#This Row],[TARIFA]]+Tabela134[[#This Row],[TAXA DE EMBARQUE]]</f>
        <v>616.05999999999995</v>
      </c>
    </row>
    <row r="307" spans="2:8" ht="18.75" x14ac:dyDescent="0.3">
      <c r="B307" s="5" t="s">
        <v>37</v>
      </c>
      <c r="C307" s="1" t="s">
        <v>18</v>
      </c>
      <c r="D307" s="1" t="s">
        <v>16</v>
      </c>
      <c r="E307" s="7">
        <v>44153</v>
      </c>
      <c r="F307" s="6">
        <v>1384.92</v>
      </c>
      <c r="G307" s="3">
        <v>31.57</v>
      </c>
      <c r="H307" s="6">
        <f>Tabela134[[#This Row],[TARIFA]]+Tabela134[[#This Row],[TAXA DE EMBARQUE]]</f>
        <v>1416.49</v>
      </c>
    </row>
    <row r="308" spans="2:8" ht="18.75" x14ac:dyDescent="0.3">
      <c r="B308" s="5" t="s">
        <v>20</v>
      </c>
      <c r="C308" s="1" t="s">
        <v>0</v>
      </c>
      <c r="D308" s="1" t="s">
        <v>16</v>
      </c>
      <c r="E308" s="7">
        <v>44153</v>
      </c>
      <c r="F308" s="6">
        <v>1812.9</v>
      </c>
      <c r="G308" s="6">
        <v>27.16</v>
      </c>
      <c r="H308" s="6">
        <f>Tabela134[[#This Row],[TARIFA]]+Tabela134[[#This Row],[TAXA DE EMBARQUE]]</f>
        <v>1840.0600000000002</v>
      </c>
    </row>
    <row r="309" spans="2:8" ht="18.75" x14ac:dyDescent="0.3">
      <c r="B309" s="9" t="s">
        <v>13</v>
      </c>
      <c r="C309" s="1" t="s">
        <v>0</v>
      </c>
      <c r="D309" s="1" t="s">
        <v>16</v>
      </c>
      <c r="E309" s="7">
        <v>44158</v>
      </c>
      <c r="F309" s="3">
        <v>1142.9000000000001</v>
      </c>
      <c r="G309" s="3">
        <v>31.57</v>
      </c>
      <c r="H309" s="3">
        <f>Tabela134[[#This Row],[TARIFA]]+Tabela134[[#This Row],[TAXA DE EMBARQUE]]</f>
        <v>1174.47</v>
      </c>
    </row>
    <row r="310" spans="2:8" ht="18.75" x14ac:dyDescent="0.3">
      <c r="B310" s="10" t="s">
        <v>15</v>
      </c>
      <c r="C310" s="1" t="s">
        <v>0</v>
      </c>
      <c r="D310" s="1" t="s">
        <v>16</v>
      </c>
      <c r="E310" s="7">
        <v>44158</v>
      </c>
      <c r="F310" s="6">
        <v>922.9</v>
      </c>
      <c r="G310" s="6">
        <v>34.57</v>
      </c>
      <c r="H310" s="6">
        <f>Tabela134[[#This Row],[TARIFA]]+Tabela134[[#This Row],[TAXA DE EMBARQUE]]</f>
        <v>957.47</v>
      </c>
    </row>
    <row r="311" spans="2:8" ht="18.75" x14ac:dyDescent="0.3">
      <c r="B311" s="9" t="s">
        <v>13</v>
      </c>
      <c r="C311" s="1" t="s">
        <v>0</v>
      </c>
      <c r="D311" s="1" t="s">
        <v>16</v>
      </c>
      <c r="E311" s="7">
        <v>44158</v>
      </c>
      <c r="F311" s="3">
        <v>728.9</v>
      </c>
      <c r="G311" s="3">
        <v>31.57</v>
      </c>
      <c r="H311" s="3">
        <f>Tabela134[[#This Row],[TARIFA]]+Tabela134[[#This Row],[TAXA DE EMBARQUE]]</f>
        <v>760.47</v>
      </c>
    </row>
    <row r="312" spans="2:8" ht="18.75" x14ac:dyDescent="0.3">
      <c r="B312" s="10" t="s">
        <v>15</v>
      </c>
      <c r="C312" s="1" t="s">
        <v>0</v>
      </c>
      <c r="D312" s="1" t="s">
        <v>16</v>
      </c>
      <c r="E312" s="7">
        <v>44158</v>
      </c>
      <c r="F312" s="6">
        <v>922.9</v>
      </c>
      <c r="G312" s="6">
        <v>34.57</v>
      </c>
      <c r="H312" s="6">
        <f>Tabela134[[#This Row],[TARIFA]]+Tabela134[[#This Row],[TAXA DE EMBARQUE]]</f>
        <v>957.47</v>
      </c>
    </row>
    <row r="313" spans="2:8" ht="18.75" x14ac:dyDescent="0.3">
      <c r="B313" s="9" t="s">
        <v>13</v>
      </c>
      <c r="C313" s="1" t="s">
        <v>0</v>
      </c>
      <c r="D313" s="1" t="s">
        <v>16</v>
      </c>
      <c r="E313" s="7">
        <v>44158</v>
      </c>
      <c r="F313" s="3">
        <v>643.9</v>
      </c>
      <c r="G313" s="3">
        <v>31.57</v>
      </c>
      <c r="H313" s="3">
        <f>Tabela134[[#This Row],[TARIFA]]+Tabela134[[#This Row],[TAXA DE EMBARQUE]]</f>
        <v>675.47</v>
      </c>
    </row>
    <row r="314" spans="2:8" ht="18.75" x14ac:dyDescent="0.3">
      <c r="B314" s="10" t="s">
        <v>15</v>
      </c>
      <c r="C314" s="1" t="s">
        <v>0</v>
      </c>
      <c r="D314" s="1" t="s">
        <v>16</v>
      </c>
      <c r="E314" s="7">
        <v>44158</v>
      </c>
      <c r="F314" s="6">
        <v>829.9</v>
      </c>
      <c r="G314" s="6">
        <v>34.57</v>
      </c>
      <c r="H314" s="6">
        <f>Tabela134[[#This Row],[TARIFA]]+Tabela134[[#This Row],[TAXA DE EMBARQUE]]</f>
        <v>864.47</v>
      </c>
    </row>
    <row r="315" spans="2:8" ht="18.75" x14ac:dyDescent="0.3">
      <c r="B315" s="5" t="s">
        <v>35</v>
      </c>
      <c r="C315" s="1" t="s">
        <v>18</v>
      </c>
      <c r="D315" s="5" t="s">
        <v>33</v>
      </c>
      <c r="E315" s="7">
        <v>44161</v>
      </c>
      <c r="F315" s="6">
        <v>427.1</v>
      </c>
      <c r="G315" s="6">
        <v>31.57</v>
      </c>
      <c r="H315" s="6">
        <f>Tabela134[[#This Row],[TARIFA]]+Tabela134[[#This Row],[TAXA DE EMBARQUE]]</f>
        <v>458.67</v>
      </c>
    </row>
    <row r="316" spans="2:8" ht="18.75" x14ac:dyDescent="0.3">
      <c r="B316" s="5" t="s">
        <v>22</v>
      </c>
      <c r="C316" s="1" t="s">
        <v>18</v>
      </c>
      <c r="D316" s="5" t="s">
        <v>33</v>
      </c>
      <c r="E316" s="7">
        <v>44161</v>
      </c>
      <c r="F316" s="6">
        <v>427.1</v>
      </c>
      <c r="G316" s="6">
        <v>34.57</v>
      </c>
      <c r="H316" s="6">
        <f>Tabela134[[#This Row],[TARIFA]]+Tabela134[[#This Row],[TAXA DE EMBARQUE]]</f>
        <v>461.67</v>
      </c>
    </row>
    <row r="317" spans="2:8" ht="18.75" x14ac:dyDescent="0.3">
      <c r="B317" s="5" t="s">
        <v>35</v>
      </c>
      <c r="C317" s="1" t="s">
        <v>18</v>
      </c>
      <c r="D317" s="5" t="s">
        <v>33</v>
      </c>
      <c r="E317" s="7">
        <v>44161</v>
      </c>
      <c r="F317" s="6">
        <v>427.1</v>
      </c>
      <c r="G317" s="6">
        <v>31.57</v>
      </c>
      <c r="H317" s="6">
        <f>Tabela134[[#This Row],[TARIFA]]+Tabela134[[#This Row],[TAXA DE EMBARQUE]]</f>
        <v>458.67</v>
      </c>
    </row>
    <row r="318" spans="2:8" ht="18.75" x14ac:dyDescent="0.3">
      <c r="B318" s="5" t="s">
        <v>22</v>
      </c>
      <c r="C318" s="1" t="s">
        <v>18</v>
      </c>
      <c r="D318" s="5" t="s">
        <v>33</v>
      </c>
      <c r="E318" s="7">
        <v>44161</v>
      </c>
      <c r="F318" s="6">
        <v>427.1</v>
      </c>
      <c r="G318" s="6">
        <v>34.57</v>
      </c>
      <c r="H318" s="6">
        <f>Tabela134[[#This Row],[TARIFA]]+Tabela134[[#This Row],[TAXA DE EMBARQUE]]</f>
        <v>461.67</v>
      </c>
    </row>
    <row r="319" spans="2:8" ht="18.75" x14ac:dyDescent="0.3">
      <c r="B319" s="5" t="s">
        <v>35</v>
      </c>
      <c r="C319" s="1" t="s">
        <v>18</v>
      </c>
      <c r="D319" s="1" t="s">
        <v>8</v>
      </c>
      <c r="E319" s="7">
        <v>44169</v>
      </c>
      <c r="F319" s="6">
        <v>1072.29</v>
      </c>
      <c r="G319" s="6">
        <v>31.57</v>
      </c>
      <c r="H319" s="6">
        <f>Tabela134[[#This Row],[TARIFA]]+Tabela134[[#This Row],[TAXA DE EMBARQUE]]</f>
        <v>1103.8599999999999</v>
      </c>
    </row>
    <row r="320" spans="2:8" ht="18.75" x14ac:dyDescent="0.3">
      <c r="B320" s="5" t="s">
        <v>22</v>
      </c>
      <c r="C320" s="1" t="s">
        <v>18</v>
      </c>
      <c r="D320" s="1" t="s">
        <v>8</v>
      </c>
      <c r="E320" s="7">
        <v>44169</v>
      </c>
      <c r="F320" s="6">
        <v>772.26</v>
      </c>
      <c r="G320" s="6">
        <v>34.57</v>
      </c>
      <c r="H320" s="6">
        <f>Tabela134[[#This Row],[TARIFA]]+Tabela134[[#This Row],[TAXA DE EMBARQUE]]</f>
        <v>806.83</v>
      </c>
    </row>
    <row r="321" spans="2:8" ht="18.75" x14ac:dyDescent="0.3">
      <c r="B321" s="5" t="s">
        <v>35</v>
      </c>
      <c r="C321" s="1" t="s">
        <v>18</v>
      </c>
      <c r="D321" s="1" t="s">
        <v>8</v>
      </c>
      <c r="E321" s="7">
        <v>44169</v>
      </c>
      <c r="F321" s="6">
        <v>1072.29</v>
      </c>
      <c r="G321" s="6">
        <v>31.57</v>
      </c>
      <c r="H321" s="6">
        <f>Tabela134[[#This Row],[TARIFA]]+Tabela134[[#This Row],[TAXA DE EMBARQUE]]</f>
        <v>1103.8599999999999</v>
      </c>
    </row>
    <row r="322" spans="2:8" ht="18.75" x14ac:dyDescent="0.3">
      <c r="B322" s="9" t="s">
        <v>13</v>
      </c>
      <c r="C322" s="1" t="s">
        <v>0</v>
      </c>
      <c r="D322" s="1" t="s">
        <v>8</v>
      </c>
      <c r="E322" s="7">
        <v>44169</v>
      </c>
      <c r="F322" s="3">
        <v>829.9</v>
      </c>
      <c r="G322" s="3">
        <v>31.57</v>
      </c>
      <c r="H322" s="3">
        <f>Tabela134[[#This Row],[TARIFA]]+Tabela134[[#This Row],[TAXA DE EMBARQUE]]</f>
        <v>861.47</v>
      </c>
    </row>
    <row r="323" spans="2:8" ht="18.75" x14ac:dyDescent="0.3">
      <c r="B323" s="10" t="s">
        <v>15</v>
      </c>
      <c r="C323" s="1" t="s">
        <v>0</v>
      </c>
      <c r="D323" s="1" t="s">
        <v>8</v>
      </c>
      <c r="E323" s="7">
        <v>44169</v>
      </c>
      <c r="F323" s="6">
        <v>1665.9</v>
      </c>
      <c r="G323" s="6">
        <v>34.57</v>
      </c>
      <c r="H323" s="6">
        <f>Tabela134[[#This Row],[TARIFA]]+Tabela134[[#This Row],[TAXA DE EMBARQUE]]</f>
        <v>1700.47</v>
      </c>
    </row>
    <row r="324" spans="2:8" ht="18.75" x14ac:dyDescent="0.3">
      <c r="B324" s="9" t="s">
        <v>13</v>
      </c>
      <c r="C324" s="1" t="s">
        <v>0</v>
      </c>
      <c r="D324" s="1" t="s">
        <v>8</v>
      </c>
      <c r="E324" s="7">
        <v>44169</v>
      </c>
      <c r="F324" s="3">
        <v>829.9</v>
      </c>
      <c r="G324" s="3">
        <v>31.57</v>
      </c>
      <c r="H324" s="3">
        <f>Tabela134[[#This Row],[TARIFA]]+Tabela134[[#This Row],[TAXA DE EMBARQUE]]</f>
        <v>861.47</v>
      </c>
    </row>
    <row r="325" spans="2:8" ht="18.75" x14ac:dyDescent="0.3">
      <c r="B325" s="10" t="s">
        <v>15</v>
      </c>
      <c r="C325" s="1" t="s">
        <v>0</v>
      </c>
      <c r="D325" s="1" t="s">
        <v>8</v>
      </c>
      <c r="E325" s="7">
        <v>44169</v>
      </c>
      <c r="F325" s="6">
        <v>1665.9</v>
      </c>
      <c r="G325" s="6">
        <v>34.57</v>
      </c>
      <c r="H325" s="6">
        <f>Tabela134[[#This Row],[TARIFA]]+Tabela134[[#This Row],[TAXA DE EMBARQUE]]</f>
        <v>1700.47</v>
      </c>
    </row>
    <row r="326" spans="2:8" ht="18.75" x14ac:dyDescent="0.3">
      <c r="B326" s="9" t="s">
        <v>13</v>
      </c>
      <c r="C326" s="1" t="s">
        <v>0</v>
      </c>
      <c r="D326" s="1" t="s">
        <v>8</v>
      </c>
      <c r="E326" s="7">
        <v>44169</v>
      </c>
      <c r="F326" s="3">
        <v>829.9</v>
      </c>
      <c r="G326" s="3">
        <v>31.57</v>
      </c>
      <c r="H326" s="3">
        <f>Tabela134[[#This Row],[TARIFA]]+Tabela134[[#This Row],[TAXA DE EMBARQUE]]</f>
        <v>861.47</v>
      </c>
    </row>
    <row r="327" spans="2:8" ht="18.75" x14ac:dyDescent="0.3">
      <c r="B327" s="10" t="s">
        <v>15</v>
      </c>
      <c r="C327" s="1" t="s">
        <v>0</v>
      </c>
      <c r="D327" s="1" t="s">
        <v>8</v>
      </c>
      <c r="E327" s="7">
        <v>44169</v>
      </c>
      <c r="F327" s="6">
        <v>1665.9</v>
      </c>
      <c r="G327" s="6">
        <v>34.57</v>
      </c>
      <c r="H327" s="6">
        <f>Tabela134[[#This Row],[TARIFA]]+Tabela134[[#This Row],[TAXA DE EMBARQUE]]</f>
        <v>1700.47</v>
      </c>
    </row>
    <row r="328" spans="2:8" ht="18.75" x14ac:dyDescent="0.3">
      <c r="B328" s="5" t="s">
        <v>22</v>
      </c>
      <c r="C328" s="1" t="s">
        <v>18</v>
      </c>
      <c r="D328" s="1" t="s">
        <v>8</v>
      </c>
      <c r="E328" s="7">
        <v>44169</v>
      </c>
      <c r="F328" s="6">
        <v>772.26</v>
      </c>
      <c r="G328" s="6">
        <v>34.57</v>
      </c>
      <c r="H328" s="6">
        <f>Tabela134[[#This Row],[TARIFA]]+Tabela134[[#This Row],[TAXA DE EMBARQUE]]</f>
        <v>806.83</v>
      </c>
    </row>
    <row r="329" spans="2:8" ht="18.75" x14ac:dyDescent="0.3">
      <c r="B329" s="5" t="s">
        <v>34</v>
      </c>
      <c r="C329" s="5" t="s">
        <v>26</v>
      </c>
      <c r="D329" s="1" t="s">
        <v>8</v>
      </c>
      <c r="E329" s="7">
        <v>44173</v>
      </c>
      <c r="F329" s="6">
        <v>999.9</v>
      </c>
      <c r="G329" s="6">
        <v>31.57</v>
      </c>
      <c r="H329" s="6">
        <f>Tabela134[[#This Row],[TARIFA]]+Tabela134[[#This Row],[TAXA DE EMBARQUE]]</f>
        <v>1031.47</v>
      </c>
    </row>
    <row r="330" spans="2:8" ht="18.75" x14ac:dyDescent="0.3">
      <c r="B330" s="5" t="s">
        <v>31</v>
      </c>
      <c r="C330" s="5" t="s">
        <v>26</v>
      </c>
      <c r="D330" s="1" t="s">
        <v>8</v>
      </c>
      <c r="E330" s="7">
        <v>44173</v>
      </c>
      <c r="F330" s="6">
        <v>1093.9000000000001</v>
      </c>
      <c r="G330" s="6">
        <v>27.16</v>
      </c>
      <c r="H330" s="6">
        <f>Tabela134[[#This Row],[TARIFA]]+Tabela134[[#This Row],[TAXA DE EMBARQUE]]</f>
        <v>1121.0600000000002</v>
      </c>
    </row>
    <row r="331" spans="2:8" ht="18.75" x14ac:dyDescent="0.3">
      <c r="B331" s="5" t="s">
        <v>34</v>
      </c>
      <c r="C331" s="5" t="s">
        <v>26</v>
      </c>
      <c r="D331" s="1" t="s">
        <v>8</v>
      </c>
      <c r="E331" s="7">
        <v>44173</v>
      </c>
      <c r="F331" s="6">
        <v>999.9</v>
      </c>
      <c r="G331" s="6">
        <v>31.57</v>
      </c>
      <c r="H331" s="6">
        <f>Tabela134[[#This Row],[TARIFA]]+Tabela134[[#This Row],[TAXA DE EMBARQUE]]</f>
        <v>1031.47</v>
      </c>
    </row>
    <row r="332" spans="2:8" ht="18.75" x14ac:dyDescent="0.3">
      <c r="B332" s="5" t="s">
        <v>31</v>
      </c>
      <c r="C332" s="5" t="s">
        <v>26</v>
      </c>
      <c r="D332" s="1" t="s">
        <v>8</v>
      </c>
      <c r="E332" s="7">
        <v>44173</v>
      </c>
      <c r="F332" s="6">
        <v>1243.9000000000001</v>
      </c>
      <c r="G332" s="6">
        <v>27.16</v>
      </c>
      <c r="H332" s="6">
        <f>Tabela134[[#This Row],[TARIFA]]+Tabela134[[#This Row],[TAXA DE EMBARQUE]]</f>
        <v>1271.0600000000002</v>
      </c>
    </row>
    <row r="333" spans="2:8" ht="18.75" x14ac:dyDescent="0.3">
      <c r="B333" s="5" t="s">
        <v>34</v>
      </c>
      <c r="C333" s="5" t="s">
        <v>26</v>
      </c>
      <c r="D333" s="1" t="s">
        <v>8</v>
      </c>
      <c r="E333" s="7">
        <v>44173</v>
      </c>
      <c r="F333" s="6">
        <v>999.9</v>
      </c>
      <c r="G333" s="6">
        <v>31.57</v>
      </c>
      <c r="H333" s="6">
        <f>Tabela134[[#This Row],[TARIFA]]+Tabela134[[#This Row],[TAXA DE EMBARQUE]]</f>
        <v>1031.47</v>
      </c>
    </row>
    <row r="334" spans="2:8" ht="18.75" x14ac:dyDescent="0.3">
      <c r="B334" s="5" t="s">
        <v>31</v>
      </c>
      <c r="C334" s="5" t="s">
        <v>26</v>
      </c>
      <c r="D334" s="1" t="s">
        <v>8</v>
      </c>
      <c r="E334" s="7">
        <v>44173</v>
      </c>
      <c r="F334" s="6">
        <v>1443.9</v>
      </c>
      <c r="G334" s="6">
        <v>27.16</v>
      </c>
      <c r="H334" s="6">
        <f>Tabela134[[#This Row],[TARIFA]]+Tabela134[[#This Row],[TAXA DE EMBARQUE]]</f>
        <v>1471.0600000000002</v>
      </c>
    </row>
    <row r="335" spans="2:8" ht="18.75" x14ac:dyDescent="0.3">
      <c r="B335" s="9" t="s">
        <v>13</v>
      </c>
      <c r="C335" s="1" t="s">
        <v>0</v>
      </c>
      <c r="D335" s="1" t="s">
        <v>16</v>
      </c>
      <c r="E335" s="7">
        <v>44174</v>
      </c>
      <c r="F335" s="3">
        <v>1231.9000000000001</v>
      </c>
      <c r="G335" s="3">
        <v>31.57</v>
      </c>
      <c r="H335" s="3">
        <f>Tabela134[[#This Row],[TARIFA]]+Tabela134[[#This Row],[TAXA DE EMBARQUE]]</f>
        <v>1263.47</v>
      </c>
    </row>
    <row r="336" spans="2:8" ht="18.75" x14ac:dyDescent="0.3">
      <c r="B336" s="10" t="s">
        <v>15</v>
      </c>
      <c r="C336" s="1" t="s">
        <v>0</v>
      </c>
      <c r="D336" s="1" t="s">
        <v>16</v>
      </c>
      <c r="E336" s="7">
        <v>44174</v>
      </c>
      <c r="F336" s="6">
        <v>1999</v>
      </c>
      <c r="G336" s="6">
        <v>34.57</v>
      </c>
      <c r="H336" s="6">
        <f>Tabela134[[#This Row],[TARIFA]]+Tabela134[[#This Row],[TAXA DE EMBARQUE]]</f>
        <v>2033.57</v>
      </c>
    </row>
    <row r="337" spans="2:8" ht="18.75" x14ac:dyDescent="0.3">
      <c r="B337" s="9" t="s">
        <v>13</v>
      </c>
      <c r="C337" s="1" t="s">
        <v>0</v>
      </c>
      <c r="D337" s="1" t="s">
        <v>16</v>
      </c>
      <c r="E337" s="7">
        <v>44174</v>
      </c>
      <c r="F337" s="3">
        <v>1231.9000000000001</v>
      </c>
      <c r="G337" s="3">
        <v>31.57</v>
      </c>
      <c r="H337" s="3">
        <f>Tabela134[[#This Row],[TARIFA]]+Tabela134[[#This Row],[TAXA DE EMBARQUE]]</f>
        <v>1263.47</v>
      </c>
    </row>
    <row r="338" spans="2:8" ht="18.75" x14ac:dyDescent="0.3">
      <c r="B338" s="10" t="s">
        <v>15</v>
      </c>
      <c r="C338" s="1" t="s">
        <v>0</v>
      </c>
      <c r="D338" s="1" t="s">
        <v>16</v>
      </c>
      <c r="E338" s="7">
        <v>44174</v>
      </c>
      <c r="F338" s="6">
        <v>1999</v>
      </c>
      <c r="G338" s="6">
        <v>34.57</v>
      </c>
      <c r="H338" s="6">
        <f>Tabela134[[#This Row],[TARIFA]]+Tabela134[[#This Row],[TAXA DE EMBARQUE]]</f>
        <v>2033.57</v>
      </c>
    </row>
    <row r="339" spans="2:8" ht="18.75" x14ac:dyDescent="0.3">
      <c r="B339" s="9" t="s">
        <v>13</v>
      </c>
      <c r="C339" s="1" t="s">
        <v>0</v>
      </c>
      <c r="D339" s="1" t="s">
        <v>16</v>
      </c>
      <c r="E339" s="7">
        <v>44174</v>
      </c>
      <c r="F339" s="3">
        <v>1231.9000000000001</v>
      </c>
      <c r="G339" s="3">
        <v>31.57</v>
      </c>
      <c r="H339" s="3">
        <f>Tabela134[[#This Row],[TARIFA]]+Tabela134[[#This Row],[TAXA DE EMBARQUE]]</f>
        <v>1263.47</v>
      </c>
    </row>
    <row r="340" spans="2:8" ht="18.75" x14ac:dyDescent="0.3">
      <c r="B340" s="10" t="s">
        <v>15</v>
      </c>
      <c r="C340" s="1" t="s">
        <v>0</v>
      </c>
      <c r="D340" s="1" t="s">
        <v>16</v>
      </c>
      <c r="E340" s="7">
        <v>44174</v>
      </c>
      <c r="F340" s="6">
        <v>1999</v>
      </c>
      <c r="G340" s="6">
        <v>34.57</v>
      </c>
      <c r="H340" s="6">
        <f>Tabela134[[#This Row],[TARIFA]]+Tabela134[[#This Row],[TAXA DE EMBARQUE]]</f>
        <v>2033.57</v>
      </c>
    </row>
    <row r="341" spans="2:8" ht="18.75" x14ac:dyDescent="0.3">
      <c r="B341" s="5" t="s">
        <v>35</v>
      </c>
      <c r="C341" s="1" t="s">
        <v>25</v>
      </c>
      <c r="D341" s="1" t="s">
        <v>8</v>
      </c>
      <c r="E341" s="7">
        <v>44175</v>
      </c>
      <c r="F341" s="6">
        <v>546.9</v>
      </c>
      <c r="G341" s="6">
        <v>31.57</v>
      </c>
      <c r="H341" s="6">
        <f>Tabela134[[#This Row],[TARIFA]]+Tabela134[[#This Row],[TAXA DE EMBARQUE]]</f>
        <v>578.47</v>
      </c>
    </row>
    <row r="342" spans="2:8" ht="18.75" x14ac:dyDescent="0.3">
      <c r="B342" s="5" t="s">
        <v>22</v>
      </c>
      <c r="C342" s="1" t="s">
        <v>0</v>
      </c>
      <c r="D342" s="1" t="s">
        <v>8</v>
      </c>
      <c r="E342" s="7">
        <v>44175</v>
      </c>
      <c r="F342" s="6">
        <v>656.9</v>
      </c>
      <c r="G342" s="6">
        <v>34.57</v>
      </c>
      <c r="H342" s="6">
        <f>Tabela134[[#This Row],[TARIFA]]+Tabela134[[#This Row],[TAXA DE EMBARQUE]]</f>
        <v>691.47</v>
      </c>
    </row>
    <row r="343" spans="2:8" ht="18.75" x14ac:dyDescent="0.3">
      <c r="B343" s="9" t="s">
        <v>13</v>
      </c>
      <c r="C343" s="1" t="s">
        <v>0</v>
      </c>
      <c r="D343" s="1" t="s">
        <v>8</v>
      </c>
      <c r="E343" s="7">
        <v>44183</v>
      </c>
      <c r="F343" s="3">
        <v>1568.9</v>
      </c>
      <c r="G343" s="3">
        <v>31.57</v>
      </c>
      <c r="H343" s="3">
        <f>Tabela134[[#This Row],[TARIFA]]+Tabela134[[#This Row],[TAXA DE EMBARQUE]]</f>
        <v>1600.47</v>
      </c>
    </row>
    <row r="344" spans="2:8" ht="18.75" x14ac:dyDescent="0.3">
      <c r="B344" s="10" t="s">
        <v>15</v>
      </c>
      <c r="C344" s="1" t="s">
        <v>0</v>
      </c>
      <c r="D344" s="1" t="s">
        <v>8</v>
      </c>
      <c r="E344" s="7">
        <v>44183</v>
      </c>
      <c r="F344" s="6">
        <v>1999</v>
      </c>
      <c r="G344" s="6">
        <v>34.57</v>
      </c>
      <c r="H344" s="6">
        <f>Tabela134[[#This Row],[TARIFA]]+Tabela134[[#This Row],[TAXA DE EMBARQUE]]</f>
        <v>2033.57</v>
      </c>
    </row>
    <row r="345" spans="2:8" ht="18.75" x14ac:dyDescent="0.3">
      <c r="B345" s="9" t="s">
        <v>13</v>
      </c>
      <c r="C345" s="1" t="s">
        <v>0</v>
      </c>
      <c r="D345" s="1" t="s">
        <v>8</v>
      </c>
      <c r="E345" s="7">
        <v>44183</v>
      </c>
      <c r="F345" s="3">
        <v>1568.9</v>
      </c>
      <c r="G345" s="3">
        <v>31.57</v>
      </c>
      <c r="H345" s="3">
        <f>Tabela134[[#This Row],[TARIFA]]+Tabela134[[#This Row],[TAXA DE EMBARQUE]]</f>
        <v>1600.47</v>
      </c>
    </row>
    <row r="346" spans="2:8" ht="19.5" thickBot="1" x14ac:dyDescent="0.35">
      <c r="B346" s="10" t="s">
        <v>15</v>
      </c>
      <c r="C346" s="1" t="s">
        <v>0</v>
      </c>
      <c r="D346" s="1" t="s">
        <v>8</v>
      </c>
      <c r="E346" s="7">
        <v>44183</v>
      </c>
      <c r="F346" s="6">
        <v>1999</v>
      </c>
      <c r="G346" s="6">
        <v>34.57</v>
      </c>
      <c r="H346" s="6">
        <f>Tabela134[[#This Row],[TARIFA]]+Tabela134[[#This Row],[TAXA DE EMBARQUE]]</f>
        <v>2033.57</v>
      </c>
    </row>
    <row r="347" spans="2:8" ht="24" thickBot="1" x14ac:dyDescent="0.4">
      <c r="B347" s="43" t="s">
        <v>39</v>
      </c>
      <c r="C347" s="44"/>
      <c r="D347" s="44"/>
      <c r="E347" s="45"/>
      <c r="F347" s="8">
        <f>SUBTOTAL(109,Tabela134[TARIFA])</f>
        <v>297289.69999999925</v>
      </c>
      <c r="G347" s="8">
        <f>SUBTOTAL(109,Tabela134[TAXA DE EMBARQUE])</f>
        <v>10851.929999999955</v>
      </c>
      <c r="H347" s="8">
        <f>SUBTOTAL(109,Tabela134[TOTAL])</f>
        <v>308141.62999999977</v>
      </c>
    </row>
    <row r="348" spans="2:8" ht="24" thickBot="1" x14ac:dyDescent="0.4">
      <c r="B348" s="43" t="s">
        <v>40</v>
      </c>
      <c r="C348" s="44"/>
      <c r="D348" s="44"/>
      <c r="E348" s="45"/>
      <c r="F348" s="8">
        <f>SUBTOTAL(101,F5:F346)</f>
        <v>869.26812865496856</v>
      </c>
      <c r="G348" s="8">
        <f>SUBTOTAL(101,G5:G346)</f>
        <v>31.73078947368408</v>
      </c>
      <c r="H348" s="8">
        <f>SUBTOTAL(101,H5:H346)</f>
        <v>900.99891812865428</v>
      </c>
    </row>
    <row r="349" spans="2:8" ht="24" thickBot="1" x14ac:dyDescent="0.4">
      <c r="B349" s="11"/>
      <c r="C349" s="11"/>
      <c r="D349" s="11"/>
      <c r="E349" s="11"/>
      <c r="F349" s="12"/>
      <c r="G349" s="12"/>
      <c r="H349" s="12"/>
    </row>
    <row r="350" spans="2:8" ht="24" thickBot="1" x14ac:dyDescent="0.4">
      <c r="B350" s="47" t="s">
        <v>60</v>
      </c>
      <c r="C350" s="48"/>
      <c r="D350" s="48"/>
      <c r="E350" s="48"/>
      <c r="F350" s="49"/>
      <c r="G350" s="12"/>
      <c r="H350" s="12"/>
    </row>
    <row r="352" spans="2:8" ht="17.25" x14ac:dyDescent="0.3">
      <c r="B352" s="15" t="s">
        <v>50</v>
      </c>
      <c r="C352" s="15" t="s">
        <v>51</v>
      </c>
      <c r="D352" s="15" t="s">
        <v>52</v>
      </c>
    </row>
    <row r="353" spans="2:5" x14ac:dyDescent="0.25">
      <c r="B353" s="13" t="s">
        <v>43</v>
      </c>
      <c r="C353" s="13">
        <f>COUNTIF(B15:B346, "*Belém*")</f>
        <v>52</v>
      </c>
      <c r="D353" s="16">
        <f>C353/342</f>
        <v>0.15204678362573099</v>
      </c>
    </row>
    <row r="354" spans="2:5" x14ac:dyDescent="0.25">
      <c r="B354" s="13" t="s">
        <v>41</v>
      </c>
      <c r="C354" s="13">
        <f>COUNTIF(B5:B346, "*Boa vista*")</f>
        <v>27</v>
      </c>
      <c r="D354" s="16">
        <f t="shared" ref="D354:D363" si="0">C354/342</f>
        <v>7.8947368421052627E-2</v>
      </c>
    </row>
    <row r="355" spans="2:5" x14ac:dyDescent="0.25">
      <c r="B355" s="13" t="s">
        <v>44</v>
      </c>
      <c r="C355" s="13">
        <f>COUNTIF(B13:B346, "*Campo Grande*")</f>
        <v>36</v>
      </c>
      <c r="D355" s="16">
        <f t="shared" si="0"/>
        <v>0.10526315789473684</v>
      </c>
    </row>
    <row r="356" spans="2:5" x14ac:dyDescent="0.25">
      <c r="B356" s="13" t="s">
        <v>45</v>
      </c>
      <c r="C356" s="13">
        <f>COUNTIF(B15:B346, "*cuiabá*")</f>
        <v>16</v>
      </c>
      <c r="D356" s="16">
        <f t="shared" si="0"/>
        <v>4.6783625730994149E-2</v>
      </c>
    </row>
    <row r="357" spans="2:5" x14ac:dyDescent="0.25">
      <c r="B357" s="13" t="s">
        <v>46</v>
      </c>
      <c r="C357" s="13">
        <f>COUNTIF(B9:B346, "*macapá*")</f>
        <v>17</v>
      </c>
      <c r="D357" s="16">
        <f t="shared" si="0"/>
        <v>4.9707602339181284E-2</v>
      </c>
    </row>
    <row r="358" spans="2:5" x14ac:dyDescent="0.25">
      <c r="B358" s="13" t="s">
        <v>14</v>
      </c>
      <c r="C358" s="13">
        <f>COUNTIF(B15:B346, "*Manaus*")</f>
        <v>153</v>
      </c>
      <c r="D358" s="16">
        <f t="shared" si="0"/>
        <v>0.44736842105263158</v>
      </c>
    </row>
    <row r="359" spans="2:5" x14ac:dyDescent="0.25">
      <c r="B359" s="13" t="s">
        <v>42</v>
      </c>
      <c r="C359" s="13">
        <f>COUNTIF(B15:B346, "*velho*")</f>
        <v>35</v>
      </c>
      <c r="D359" s="16">
        <f t="shared" si="0"/>
        <v>0.1023391812865497</v>
      </c>
    </row>
    <row r="360" spans="2:5" x14ac:dyDescent="0.25">
      <c r="B360" s="13" t="s">
        <v>47</v>
      </c>
      <c r="C360" s="13">
        <f>COUNTIF(B15:B346, "*rio branco*")</f>
        <v>2</v>
      </c>
      <c r="D360" s="16">
        <f t="shared" si="0"/>
        <v>5.8479532163742687E-3</v>
      </c>
    </row>
    <row r="361" spans="2:5" x14ac:dyDescent="0.25">
      <c r="B361" s="13" t="s">
        <v>48</v>
      </c>
      <c r="C361" s="13">
        <f>COUNTIF(B15:B346, "*são gabriel*")</f>
        <v>2</v>
      </c>
      <c r="D361" s="16">
        <f t="shared" si="0"/>
        <v>5.8479532163742687E-3</v>
      </c>
    </row>
    <row r="362" spans="2:5" x14ac:dyDescent="0.25">
      <c r="B362" s="13" t="s">
        <v>64</v>
      </c>
      <c r="C362" s="13">
        <f>COUNTIF(B15:B346, "*são luíz*")</f>
        <v>1</v>
      </c>
      <c r="D362" s="16">
        <f t="shared" si="0"/>
        <v>2.9239766081871343E-3</v>
      </c>
    </row>
    <row r="363" spans="2:5" x14ac:dyDescent="0.25">
      <c r="B363" s="13" t="s">
        <v>49</v>
      </c>
      <c r="C363" s="13">
        <f>COUNTIF(B15:B346, "*tabatinga*")</f>
        <v>1</v>
      </c>
      <c r="D363" s="16">
        <f t="shared" si="0"/>
        <v>2.9239766081871343E-3</v>
      </c>
    </row>
    <row r="364" spans="2:5" x14ac:dyDescent="0.25">
      <c r="B364" s="17" t="s">
        <v>53</v>
      </c>
      <c r="C364" s="14">
        <f>SUBTOTAL(109,C353:C363)</f>
        <v>342</v>
      </c>
      <c r="D364" s="18">
        <f>SUBTOTAL(109,D353:D363)</f>
        <v>0.99999999999999978</v>
      </c>
    </row>
    <row r="366" spans="2:5" x14ac:dyDescent="0.25">
      <c r="B366" s="14" t="s">
        <v>55</v>
      </c>
      <c r="C366" s="14">
        <f>4*40</f>
        <v>160</v>
      </c>
    </row>
    <row r="368" spans="2:5" ht="34.5" x14ac:dyDescent="0.25">
      <c r="B368" s="19" t="s">
        <v>56</v>
      </c>
      <c r="C368" s="20" t="s">
        <v>54</v>
      </c>
      <c r="D368" s="20" t="s">
        <v>57</v>
      </c>
      <c r="E368" s="19" t="s">
        <v>58</v>
      </c>
    </row>
    <row r="369" spans="2:8" x14ac:dyDescent="0.25">
      <c r="B369" s="13" t="s">
        <v>43</v>
      </c>
      <c r="C369" s="21">
        <v>1856.47</v>
      </c>
      <c r="D369" s="23">
        <v>21</v>
      </c>
      <c r="E369" s="21">
        <f>C369*D369</f>
        <v>38985.870000000003</v>
      </c>
    </row>
    <row r="370" spans="2:8" x14ac:dyDescent="0.25">
      <c r="B370" s="13" t="s">
        <v>41</v>
      </c>
      <c r="C370" s="21">
        <v>1830.67</v>
      </c>
      <c r="D370" s="23">
        <v>14</v>
      </c>
      <c r="E370" s="21">
        <f t="shared" ref="E370:E379" si="1">C370*D370</f>
        <v>25629.38</v>
      </c>
    </row>
    <row r="371" spans="2:8" x14ac:dyDescent="0.25">
      <c r="B371" s="13" t="s">
        <v>44</v>
      </c>
      <c r="C371" s="21">
        <v>1471.06</v>
      </c>
      <c r="D371" s="23">
        <v>16</v>
      </c>
      <c r="E371" s="21">
        <f t="shared" si="1"/>
        <v>23536.959999999999</v>
      </c>
    </row>
    <row r="372" spans="2:8" x14ac:dyDescent="0.25">
      <c r="B372" s="13" t="s">
        <v>45</v>
      </c>
      <c r="C372" s="21">
        <v>1016.47</v>
      </c>
      <c r="D372" s="23">
        <v>7</v>
      </c>
      <c r="E372" s="21">
        <f t="shared" si="1"/>
        <v>7115.29</v>
      </c>
    </row>
    <row r="373" spans="2:8" x14ac:dyDescent="0.25">
      <c r="B373" s="13" t="s">
        <v>46</v>
      </c>
      <c r="C373" s="21">
        <v>1827.06</v>
      </c>
      <c r="D373" s="23">
        <v>9</v>
      </c>
      <c r="E373" s="21">
        <f t="shared" si="1"/>
        <v>16443.54</v>
      </c>
    </row>
    <row r="374" spans="2:8" x14ac:dyDescent="0.25">
      <c r="B374" s="13" t="s">
        <v>14</v>
      </c>
      <c r="C374" s="21">
        <v>2520.5700000000002</v>
      </c>
      <c r="D374" s="23">
        <v>70</v>
      </c>
      <c r="E374" s="21">
        <f t="shared" si="1"/>
        <v>176439.90000000002</v>
      </c>
    </row>
    <row r="375" spans="2:8" x14ac:dyDescent="0.25">
      <c r="B375" s="13" t="s">
        <v>42</v>
      </c>
      <c r="C375" s="21">
        <v>1840.06</v>
      </c>
      <c r="D375" s="23">
        <v>16</v>
      </c>
      <c r="E375" s="21">
        <f t="shared" si="1"/>
        <v>29440.959999999999</v>
      </c>
    </row>
    <row r="376" spans="2:8" x14ac:dyDescent="0.25">
      <c r="B376" s="13" t="s">
        <v>47</v>
      </c>
      <c r="C376" s="21">
        <v>1460.57</v>
      </c>
      <c r="D376" s="23">
        <v>3</v>
      </c>
      <c r="E376" s="21">
        <f t="shared" si="1"/>
        <v>4381.71</v>
      </c>
    </row>
    <row r="377" spans="2:8" x14ac:dyDescent="0.25">
      <c r="B377" s="13" t="s">
        <v>48</v>
      </c>
      <c r="C377" s="21">
        <v>2014.73</v>
      </c>
      <c r="D377" s="23">
        <v>2</v>
      </c>
      <c r="E377" s="21">
        <f t="shared" si="1"/>
        <v>4029.46</v>
      </c>
    </row>
    <row r="378" spans="2:8" x14ac:dyDescent="0.25">
      <c r="B378" s="13" t="s">
        <v>64</v>
      </c>
      <c r="C378" s="21">
        <v>715.67</v>
      </c>
      <c r="D378" s="23">
        <v>1</v>
      </c>
      <c r="E378" s="21">
        <f t="shared" si="1"/>
        <v>715.67</v>
      </c>
    </row>
    <row r="379" spans="2:8" x14ac:dyDescent="0.25">
      <c r="B379" s="13" t="s">
        <v>49</v>
      </c>
      <c r="C379" s="21">
        <v>1162.06</v>
      </c>
      <c r="D379" s="23">
        <v>1</v>
      </c>
      <c r="E379" s="21">
        <f t="shared" si="1"/>
        <v>1162.06</v>
      </c>
    </row>
    <row r="380" spans="2:8" x14ac:dyDescent="0.25">
      <c r="B380" s="46" t="s">
        <v>53</v>
      </c>
      <c r="C380" s="46"/>
      <c r="D380" s="24">
        <f>SUM(D369:D379)</f>
        <v>160</v>
      </c>
      <c r="E380" s="22">
        <f>SUM(E369:E379)</f>
        <v>327880.80000000005</v>
      </c>
    </row>
    <row r="381" spans="2:8" x14ac:dyDescent="0.25">
      <c r="B381" s="40" t="s">
        <v>59</v>
      </c>
      <c r="C381" s="41"/>
      <c r="D381" s="42"/>
      <c r="E381" s="25">
        <f>E380/D380</f>
        <v>2049.2550000000001</v>
      </c>
    </row>
    <row r="382" spans="2:8" ht="15.75" thickBot="1" x14ac:dyDescent="0.3"/>
    <row r="383" spans="2:8" x14ac:dyDescent="0.25">
      <c r="B383" s="28" t="s">
        <v>61</v>
      </c>
      <c r="C383" s="31" t="s">
        <v>63</v>
      </c>
      <c r="D383" s="32"/>
      <c r="E383" s="32"/>
      <c r="F383" s="32"/>
      <c r="G383" s="32"/>
      <c r="H383" s="33"/>
    </row>
    <row r="384" spans="2:8" x14ac:dyDescent="0.25">
      <c r="B384" s="29"/>
      <c r="C384" s="34"/>
      <c r="D384" s="35"/>
      <c r="E384" s="35"/>
      <c r="F384" s="35"/>
      <c r="G384" s="35"/>
      <c r="H384" s="36"/>
    </row>
    <row r="385" spans="2:8" x14ac:dyDescent="0.25">
      <c r="B385" s="29"/>
      <c r="C385" s="34"/>
      <c r="D385" s="35"/>
      <c r="E385" s="35"/>
      <c r="F385" s="35"/>
      <c r="G385" s="35"/>
      <c r="H385" s="36"/>
    </row>
    <row r="386" spans="2:8" x14ac:dyDescent="0.25">
      <c r="B386" s="29"/>
      <c r="C386" s="34"/>
      <c r="D386" s="35"/>
      <c r="E386" s="35"/>
      <c r="F386" s="35"/>
      <c r="G386" s="35"/>
      <c r="H386" s="36"/>
    </row>
    <row r="387" spans="2:8" x14ac:dyDescent="0.25">
      <c r="B387" s="29"/>
      <c r="C387" s="34"/>
      <c r="D387" s="35"/>
      <c r="E387" s="35"/>
      <c r="F387" s="35"/>
      <c r="G387" s="35"/>
      <c r="H387" s="36"/>
    </row>
    <row r="388" spans="2:8" ht="81" customHeight="1" thickBot="1" x14ac:dyDescent="0.3">
      <c r="B388" s="30"/>
      <c r="C388" s="37"/>
      <c r="D388" s="38"/>
      <c r="E388" s="38"/>
      <c r="F388" s="38"/>
      <c r="G388" s="38"/>
      <c r="H388" s="39"/>
    </row>
    <row r="390" spans="2:8" x14ac:dyDescent="0.25">
      <c r="B390" s="26"/>
    </row>
  </sheetData>
  <mergeCells count="8">
    <mergeCell ref="B1:H1"/>
    <mergeCell ref="B383:B388"/>
    <mergeCell ref="C383:H388"/>
    <mergeCell ref="B381:D381"/>
    <mergeCell ref="B347:E347"/>
    <mergeCell ref="B348:E348"/>
    <mergeCell ref="B380:C380"/>
    <mergeCell ref="B350:F350"/>
  </mergeCell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para cotação de trecho</vt:lpstr>
    </vt:vector>
  </TitlesOfParts>
  <Company>Ministério da Defesa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Usuário do Windows</cp:lastModifiedBy>
  <dcterms:created xsi:type="dcterms:W3CDTF">2021-02-23T16:58:00Z</dcterms:created>
  <dcterms:modified xsi:type="dcterms:W3CDTF">2021-05-11T17:29:23Z</dcterms:modified>
</cp:coreProperties>
</file>